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106304\Desktop\"/>
    </mc:Choice>
  </mc:AlternateContent>
  <xr:revisionPtr revIDLastSave="0" documentId="8_{38741AC1-16AB-4C3D-8D99-19A7F1C0C6BB}" xr6:coauthVersionLast="45" xr6:coauthVersionMax="45" xr10:uidLastSave="{00000000-0000-0000-0000-000000000000}"/>
  <bookViews>
    <workbookView xWindow="-108" yWindow="-108" windowWidth="23256" windowHeight="12576" tabRatio="775" activeTab="3" xr2:uid="{00000000-000D-0000-FFFF-FFFF00000000}"/>
  </bookViews>
  <sheets>
    <sheet name="（契約分）自動計算（記入例）" sheetId="1" r:id="rId1"/>
    <sheet name="（契約外）自動計算(記入例）" sheetId="2" r:id="rId2"/>
    <sheet name="（契約分）自動計算" sheetId="7" r:id="rId3"/>
    <sheet name="（契約外）自動計算" sheetId="8" r:id="rId4"/>
    <sheet name="（契約分）手書き用" sheetId="9" r:id="rId5"/>
    <sheet name="（契約外）手書用" sheetId="11" r:id="rId6"/>
  </sheets>
  <definedNames>
    <definedName name="_xlnm.Print_Area" localSheetId="3">'（契約外）自動計算'!$A$1:$BD$270</definedName>
    <definedName name="_xlnm.Print_Area" localSheetId="1">'（契約外）自動計算(記入例）'!$A$1:$BD$139</definedName>
    <definedName name="_xlnm.Print_Area" localSheetId="5">'（契約外）手書用'!$A$1:$BD$270</definedName>
    <definedName name="_xlnm.Print_Area" localSheetId="2">'（契約分）自動計算'!$A$1:$BD$35</definedName>
    <definedName name="_xlnm.Print_Area" localSheetId="0">'（契約分）自動計算（記入例）'!$A$1:$BD$34</definedName>
    <definedName name="_xlnm.Print_Area" localSheetId="4">'（契約分）手書き用'!$A$1:$BD$35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7" i="8" l="1"/>
  <c r="AS37" i="8"/>
  <c r="BB37" i="8"/>
  <c r="AY37" i="8"/>
  <c r="D37" i="8"/>
  <c r="D63" i="8" l="1"/>
  <c r="AH269" i="8" l="1"/>
  <c r="AG269" i="8"/>
  <c r="AF269" i="8"/>
  <c r="AE269" i="8"/>
  <c r="AD269" i="8"/>
  <c r="AC269" i="8"/>
  <c r="AB269" i="8"/>
  <c r="AA269" i="8"/>
  <c r="Z269" i="8"/>
  <c r="AH268" i="8"/>
  <c r="AG268" i="8"/>
  <c r="AF268" i="8"/>
  <c r="AE268" i="8"/>
  <c r="AD268" i="8"/>
  <c r="AC268" i="8"/>
  <c r="AB268" i="8"/>
  <c r="AA268" i="8"/>
  <c r="Z268" i="8"/>
  <c r="AH267" i="8"/>
  <c r="AG267" i="8"/>
  <c r="AF267" i="8"/>
  <c r="AE267" i="8"/>
  <c r="AD267" i="8"/>
  <c r="AC267" i="8"/>
  <c r="AB267" i="8"/>
  <c r="AA267" i="8"/>
  <c r="Z267" i="8"/>
  <c r="AH266" i="8"/>
  <c r="AG266" i="8"/>
  <c r="AF266" i="8"/>
  <c r="AE266" i="8"/>
  <c r="AD266" i="8"/>
  <c r="AC266" i="8"/>
  <c r="AB266" i="8"/>
  <c r="AA266" i="8"/>
  <c r="Z266" i="8"/>
  <c r="AH265" i="8"/>
  <c r="AG265" i="8"/>
  <c r="AF265" i="8"/>
  <c r="AE265" i="8"/>
  <c r="AD265" i="8"/>
  <c r="AC265" i="8"/>
  <c r="AB265" i="8"/>
  <c r="AA265" i="8"/>
  <c r="Z265" i="8"/>
  <c r="AH264" i="8"/>
  <c r="AG264" i="8"/>
  <c r="AF264" i="8"/>
  <c r="AE264" i="8"/>
  <c r="AD264" i="8"/>
  <c r="AC264" i="8"/>
  <c r="AB264" i="8"/>
  <c r="AA264" i="8"/>
  <c r="Z264" i="8"/>
  <c r="AH263" i="8"/>
  <c r="AG263" i="8"/>
  <c r="AF263" i="8"/>
  <c r="AE263" i="8"/>
  <c r="AD263" i="8"/>
  <c r="AC263" i="8"/>
  <c r="AB263" i="8"/>
  <c r="AA263" i="8"/>
  <c r="Z263" i="8"/>
  <c r="AH262" i="8"/>
  <c r="AG262" i="8"/>
  <c r="AF262" i="8"/>
  <c r="AE262" i="8"/>
  <c r="AD262" i="8"/>
  <c r="AC262" i="8"/>
  <c r="AB262" i="8"/>
  <c r="AA262" i="8"/>
  <c r="Z262" i="8"/>
  <c r="AH261" i="8"/>
  <c r="AG261" i="8"/>
  <c r="AF261" i="8"/>
  <c r="AE261" i="8"/>
  <c r="AD261" i="8"/>
  <c r="AC261" i="8"/>
  <c r="AB261" i="8"/>
  <c r="AA261" i="8"/>
  <c r="Z261" i="8"/>
  <c r="AH260" i="8"/>
  <c r="AG260" i="8"/>
  <c r="AF260" i="8"/>
  <c r="AE260" i="8"/>
  <c r="AD260" i="8"/>
  <c r="AC260" i="8"/>
  <c r="AB260" i="8"/>
  <c r="AA260" i="8"/>
  <c r="Z260" i="8"/>
  <c r="AH259" i="8"/>
  <c r="AG259" i="8"/>
  <c r="AF259" i="8"/>
  <c r="AE259" i="8"/>
  <c r="AD259" i="8"/>
  <c r="AC259" i="8"/>
  <c r="AB259" i="8"/>
  <c r="AA259" i="8"/>
  <c r="Z259" i="8"/>
  <c r="AH258" i="8"/>
  <c r="AG258" i="8"/>
  <c r="AF258" i="8"/>
  <c r="AE258" i="8"/>
  <c r="AD258" i="8"/>
  <c r="AC258" i="8"/>
  <c r="AB258" i="8"/>
  <c r="AA258" i="8"/>
  <c r="Z258" i="8"/>
  <c r="AH257" i="8"/>
  <c r="AG257" i="8"/>
  <c r="AF257" i="8"/>
  <c r="AE257" i="8"/>
  <c r="AD257" i="8"/>
  <c r="AC257" i="8"/>
  <c r="AB257" i="8"/>
  <c r="AA257" i="8"/>
  <c r="Z257" i="8"/>
  <c r="AH256" i="8"/>
  <c r="AG256" i="8"/>
  <c r="AF256" i="8"/>
  <c r="AE256" i="8"/>
  <c r="AD256" i="8"/>
  <c r="AC256" i="8"/>
  <c r="AB256" i="8"/>
  <c r="AA256" i="8"/>
  <c r="Z256" i="8"/>
  <c r="AH255" i="8"/>
  <c r="AG255" i="8"/>
  <c r="AF255" i="8"/>
  <c r="AE255" i="8"/>
  <c r="AD255" i="8"/>
  <c r="AC255" i="8"/>
  <c r="AB255" i="8"/>
  <c r="AA255" i="8"/>
  <c r="Z255" i="8"/>
  <c r="AH254" i="8"/>
  <c r="AG254" i="8"/>
  <c r="AF254" i="8"/>
  <c r="AE254" i="8"/>
  <c r="AD254" i="8"/>
  <c r="AC254" i="8"/>
  <c r="AB254" i="8"/>
  <c r="AA254" i="8"/>
  <c r="Z254" i="8"/>
  <c r="AH253" i="8"/>
  <c r="AG253" i="8"/>
  <c r="AF253" i="8"/>
  <c r="AE253" i="8"/>
  <c r="AD253" i="8"/>
  <c r="AC253" i="8"/>
  <c r="AB253" i="8"/>
  <c r="AA253" i="8"/>
  <c r="Z253" i="8"/>
  <c r="AH252" i="8"/>
  <c r="AG252" i="8"/>
  <c r="AF252" i="8"/>
  <c r="AE252" i="8"/>
  <c r="AD252" i="8"/>
  <c r="AC252" i="8"/>
  <c r="AB252" i="8"/>
  <c r="AA252" i="8"/>
  <c r="Z252" i="8"/>
  <c r="AH251" i="8"/>
  <c r="AG251" i="8"/>
  <c r="AF251" i="8"/>
  <c r="AE251" i="8"/>
  <c r="AD251" i="8"/>
  <c r="AC251" i="8"/>
  <c r="AB251" i="8"/>
  <c r="AA251" i="8"/>
  <c r="Z251" i="8"/>
  <c r="AH250" i="8"/>
  <c r="AG250" i="8"/>
  <c r="AF250" i="8"/>
  <c r="AE250" i="8"/>
  <c r="AD250" i="8"/>
  <c r="AC250" i="8"/>
  <c r="AB250" i="8"/>
  <c r="AA250" i="8"/>
  <c r="Z250" i="8"/>
  <c r="AH249" i="8"/>
  <c r="AG249" i="8"/>
  <c r="AF249" i="8"/>
  <c r="AE249" i="8"/>
  <c r="AD249" i="8"/>
  <c r="AC249" i="8"/>
  <c r="AB249" i="8"/>
  <c r="AA249" i="8"/>
  <c r="Z249" i="8"/>
  <c r="AH248" i="8"/>
  <c r="AG248" i="8"/>
  <c r="AF248" i="8"/>
  <c r="AE248" i="8"/>
  <c r="AD248" i="8"/>
  <c r="AC248" i="8"/>
  <c r="AB248" i="8"/>
  <c r="AA248" i="8"/>
  <c r="Z248" i="8"/>
  <c r="BB245" i="8"/>
  <c r="AY245" i="8"/>
  <c r="AV245" i="8"/>
  <c r="AS245" i="8"/>
  <c r="D245" i="8"/>
  <c r="AH243" i="8"/>
  <c r="AG243" i="8"/>
  <c r="AF243" i="8"/>
  <c r="AE243" i="8"/>
  <c r="AD243" i="8"/>
  <c r="AC243" i="8"/>
  <c r="AB243" i="8"/>
  <c r="AA243" i="8"/>
  <c r="Z243" i="8"/>
  <c r="AH242" i="8"/>
  <c r="AG242" i="8"/>
  <c r="AF242" i="8"/>
  <c r="AE242" i="8"/>
  <c r="AD242" i="8"/>
  <c r="AC242" i="8"/>
  <c r="AB242" i="8"/>
  <c r="AA242" i="8"/>
  <c r="Z242" i="8"/>
  <c r="AH241" i="8"/>
  <c r="AG241" i="8"/>
  <c r="AF241" i="8"/>
  <c r="AE241" i="8"/>
  <c r="AD241" i="8"/>
  <c r="AC241" i="8"/>
  <c r="AB241" i="8"/>
  <c r="AA241" i="8"/>
  <c r="Z241" i="8"/>
  <c r="AH240" i="8"/>
  <c r="AG240" i="8"/>
  <c r="AF240" i="8"/>
  <c r="AE240" i="8"/>
  <c r="AD240" i="8"/>
  <c r="AC240" i="8"/>
  <c r="AB240" i="8"/>
  <c r="AA240" i="8"/>
  <c r="Z240" i="8"/>
  <c r="AH239" i="8"/>
  <c r="AG239" i="8"/>
  <c r="AF239" i="8"/>
  <c r="AE239" i="8"/>
  <c r="AD239" i="8"/>
  <c r="AC239" i="8"/>
  <c r="AB239" i="8"/>
  <c r="AA239" i="8"/>
  <c r="Z239" i="8"/>
  <c r="AH238" i="8"/>
  <c r="AG238" i="8"/>
  <c r="AF238" i="8"/>
  <c r="AE238" i="8"/>
  <c r="AD238" i="8"/>
  <c r="AC238" i="8"/>
  <c r="AB238" i="8"/>
  <c r="AA238" i="8"/>
  <c r="Z238" i="8"/>
  <c r="AH237" i="8"/>
  <c r="AG237" i="8"/>
  <c r="AF237" i="8"/>
  <c r="AE237" i="8"/>
  <c r="AD237" i="8"/>
  <c r="AC237" i="8"/>
  <c r="AB237" i="8"/>
  <c r="AA237" i="8"/>
  <c r="Z237" i="8"/>
  <c r="AH236" i="8"/>
  <c r="AG236" i="8"/>
  <c r="AF236" i="8"/>
  <c r="AE236" i="8"/>
  <c r="AD236" i="8"/>
  <c r="AC236" i="8"/>
  <c r="AB236" i="8"/>
  <c r="AA236" i="8"/>
  <c r="Z236" i="8"/>
  <c r="AH235" i="8"/>
  <c r="AG235" i="8"/>
  <c r="AF235" i="8"/>
  <c r="AE235" i="8"/>
  <c r="AD235" i="8"/>
  <c r="AC235" i="8"/>
  <c r="AB235" i="8"/>
  <c r="AA235" i="8"/>
  <c r="Z235" i="8"/>
  <c r="AH234" i="8"/>
  <c r="AG234" i="8"/>
  <c r="AF234" i="8"/>
  <c r="AE234" i="8"/>
  <c r="AD234" i="8"/>
  <c r="AC234" i="8"/>
  <c r="AB234" i="8"/>
  <c r="AA234" i="8"/>
  <c r="Z234" i="8"/>
  <c r="AH233" i="8"/>
  <c r="AG233" i="8"/>
  <c r="AF233" i="8"/>
  <c r="AE233" i="8"/>
  <c r="AD233" i="8"/>
  <c r="AC233" i="8"/>
  <c r="AB233" i="8"/>
  <c r="AA233" i="8"/>
  <c r="Z233" i="8"/>
  <c r="AH232" i="8"/>
  <c r="AG232" i="8"/>
  <c r="AF232" i="8"/>
  <c r="AE232" i="8"/>
  <c r="AD232" i="8"/>
  <c r="AC232" i="8"/>
  <c r="AB232" i="8"/>
  <c r="AA232" i="8"/>
  <c r="Z232" i="8"/>
  <c r="AH231" i="8"/>
  <c r="AG231" i="8"/>
  <c r="AF231" i="8"/>
  <c r="AE231" i="8"/>
  <c r="AD231" i="8"/>
  <c r="AC231" i="8"/>
  <c r="AB231" i="8"/>
  <c r="AA231" i="8"/>
  <c r="Z231" i="8"/>
  <c r="AH230" i="8"/>
  <c r="AG230" i="8"/>
  <c r="AF230" i="8"/>
  <c r="AE230" i="8"/>
  <c r="AD230" i="8"/>
  <c r="AC230" i="8"/>
  <c r="AB230" i="8"/>
  <c r="AA230" i="8"/>
  <c r="Z230" i="8"/>
  <c r="AH229" i="8"/>
  <c r="AG229" i="8"/>
  <c r="AF229" i="8"/>
  <c r="AE229" i="8"/>
  <c r="AD229" i="8"/>
  <c r="AC229" i="8"/>
  <c r="AB229" i="8"/>
  <c r="AA229" i="8"/>
  <c r="Z229" i="8"/>
  <c r="AH228" i="8"/>
  <c r="AG228" i="8"/>
  <c r="AF228" i="8"/>
  <c r="AE228" i="8"/>
  <c r="AD228" i="8"/>
  <c r="AC228" i="8"/>
  <c r="AB228" i="8"/>
  <c r="AA228" i="8"/>
  <c r="Z228" i="8"/>
  <c r="AH227" i="8"/>
  <c r="AG227" i="8"/>
  <c r="AF227" i="8"/>
  <c r="AE227" i="8"/>
  <c r="AD227" i="8"/>
  <c r="AC227" i="8"/>
  <c r="AB227" i="8"/>
  <c r="AA227" i="8"/>
  <c r="Z227" i="8"/>
  <c r="AH226" i="8"/>
  <c r="AG226" i="8"/>
  <c r="AF226" i="8"/>
  <c r="AE226" i="8"/>
  <c r="AD226" i="8"/>
  <c r="AC226" i="8"/>
  <c r="AB226" i="8"/>
  <c r="AA226" i="8"/>
  <c r="Z226" i="8"/>
  <c r="AH225" i="8"/>
  <c r="AG225" i="8"/>
  <c r="AF225" i="8"/>
  <c r="AE225" i="8"/>
  <c r="AD225" i="8"/>
  <c r="AC225" i="8"/>
  <c r="AB225" i="8"/>
  <c r="AA225" i="8"/>
  <c r="Z225" i="8"/>
  <c r="AH224" i="8"/>
  <c r="AG224" i="8"/>
  <c r="AF224" i="8"/>
  <c r="AE224" i="8"/>
  <c r="AD224" i="8"/>
  <c r="AC224" i="8"/>
  <c r="AB224" i="8"/>
  <c r="AA224" i="8"/>
  <c r="Z224" i="8"/>
  <c r="AH223" i="8"/>
  <c r="AG223" i="8"/>
  <c r="AF223" i="8"/>
  <c r="AE223" i="8"/>
  <c r="AD223" i="8"/>
  <c r="AC223" i="8"/>
  <c r="AB223" i="8"/>
  <c r="AA223" i="8"/>
  <c r="Z223" i="8"/>
  <c r="AH222" i="8"/>
  <c r="AG222" i="8"/>
  <c r="AF222" i="8"/>
  <c r="AE222" i="8"/>
  <c r="AD222" i="8"/>
  <c r="AC222" i="8"/>
  <c r="AB222" i="8"/>
  <c r="AA222" i="8"/>
  <c r="Z222" i="8"/>
  <c r="BB219" i="8"/>
  <c r="AY219" i="8"/>
  <c r="AV219" i="8"/>
  <c r="AS219" i="8"/>
  <c r="D219" i="8"/>
  <c r="AH217" i="8"/>
  <c r="AG217" i="8"/>
  <c r="AF217" i="8"/>
  <c r="AE217" i="8"/>
  <c r="AD217" i="8"/>
  <c r="AC217" i="8"/>
  <c r="AB217" i="8"/>
  <c r="AA217" i="8"/>
  <c r="Z217" i="8"/>
  <c r="AH216" i="8"/>
  <c r="AG216" i="8"/>
  <c r="AF216" i="8"/>
  <c r="AE216" i="8"/>
  <c r="AD216" i="8"/>
  <c r="AC216" i="8"/>
  <c r="AB216" i="8"/>
  <c r="AA216" i="8"/>
  <c r="Z216" i="8"/>
  <c r="AH215" i="8"/>
  <c r="AG215" i="8"/>
  <c r="AF215" i="8"/>
  <c r="AE215" i="8"/>
  <c r="AD215" i="8"/>
  <c r="AC215" i="8"/>
  <c r="AB215" i="8"/>
  <c r="AA215" i="8"/>
  <c r="Z215" i="8"/>
  <c r="AH214" i="8"/>
  <c r="AG214" i="8"/>
  <c r="AF214" i="8"/>
  <c r="AE214" i="8"/>
  <c r="AD214" i="8"/>
  <c r="AC214" i="8"/>
  <c r="AB214" i="8"/>
  <c r="AA214" i="8"/>
  <c r="Z214" i="8"/>
  <c r="AH213" i="8"/>
  <c r="AG213" i="8"/>
  <c r="AF213" i="8"/>
  <c r="AE213" i="8"/>
  <c r="AD213" i="8"/>
  <c r="AC213" i="8"/>
  <c r="AB213" i="8"/>
  <c r="AA213" i="8"/>
  <c r="Z213" i="8"/>
  <c r="AH212" i="8"/>
  <c r="AG212" i="8"/>
  <c r="AF212" i="8"/>
  <c r="AE212" i="8"/>
  <c r="AD212" i="8"/>
  <c r="AC212" i="8"/>
  <c r="AB212" i="8"/>
  <c r="AA212" i="8"/>
  <c r="Z212" i="8"/>
  <c r="AH211" i="8"/>
  <c r="AG211" i="8"/>
  <c r="AF211" i="8"/>
  <c r="AE211" i="8"/>
  <c r="AD211" i="8"/>
  <c r="AC211" i="8"/>
  <c r="AB211" i="8"/>
  <c r="AA211" i="8"/>
  <c r="Z211" i="8"/>
  <c r="AH210" i="8"/>
  <c r="AG210" i="8"/>
  <c r="AF210" i="8"/>
  <c r="AE210" i="8"/>
  <c r="AD210" i="8"/>
  <c r="AC210" i="8"/>
  <c r="AB210" i="8"/>
  <c r="AA210" i="8"/>
  <c r="Z210" i="8"/>
  <c r="AH209" i="8"/>
  <c r="AG209" i="8"/>
  <c r="AF209" i="8"/>
  <c r="AE209" i="8"/>
  <c r="AD209" i="8"/>
  <c r="AC209" i="8"/>
  <c r="AB209" i="8"/>
  <c r="AA209" i="8"/>
  <c r="Z209" i="8"/>
  <c r="AH208" i="8"/>
  <c r="AG208" i="8"/>
  <c r="AF208" i="8"/>
  <c r="AE208" i="8"/>
  <c r="AD208" i="8"/>
  <c r="AC208" i="8"/>
  <c r="AB208" i="8"/>
  <c r="AA208" i="8"/>
  <c r="Z208" i="8"/>
  <c r="AH207" i="8"/>
  <c r="AG207" i="8"/>
  <c r="AF207" i="8"/>
  <c r="AE207" i="8"/>
  <c r="AD207" i="8"/>
  <c r="AC207" i="8"/>
  <c r="AB207" i="8"/>
  <c r="AA207" i="8"/>
  <c r="Z207" i="8"/>
  <c r="AH206" i="8"/>
  <c r="AG206" i="8"/>
  <c r="AF206" i="8"/>
  <c r="AE206" i="8"/>
  <c r="AD206" i="8"/>
  <c r="AC206" i="8"/>
  <c r="AB206" i="8"/>
  <c r="AA206" i="8"/>
  <c r="Z206" i="8"/>
  <c r="AH205" i="8"/>
  <c r="AG205" i="8"/>
  <c r="AF205" i="8"/>
  <c r="AE205" i="8"/>
  <c r="AD205" i="8"/>
  <c r="AC205" i="8"/>
  <c r="AB205" i="8"/>
  <c r="AA205" i="8"/>
  <c r="Z205" i="8"/>
  <c r="AH204" i="8"/>
  <c r="AG204" i="8"/>
  <c r="AF204" i="8"/>
  <c r="AE204" i="8"/>
  <c r="AD204" i="8"/>
  <c r="AC204" i="8"/>
  <c r="AB204" i="8"/>
  <c r="AA204" i="8"/>
  <c r="Z204" i="8"/>
  <c r="AH203" i="8"/>
  <c r="AG203" i="8"/>
  <c r="AF203" i="8"/>
  <c r="AE203" i="8"/>
  <c r="AD203" i="8"/>
  <c r="AC203" i="8"/>
  <c r="AB203" i="8"/>
  <c r="AA203" i="8"/>
  <c r="Z203" i="8"/>
  <c r="AH202" i="8"/>
  <c r="AG202" i="8"/>
  <c r="AF202" i="8"/>
  <c r="AE202" i="8"/>
  <c r="AD202" i="8"/>
  <c r="AC202" i="8"/>
  <c r="AB202" i="8"/>
  <c r="AA202" i="8"/>
  <c r="Z202" i="8"/>
  <c r="AH201" i="8"/>
  <c r="AG201" i="8"/>
  <c r="AF201" i="8"/>
  <c r="AE201" i="8"/>
  <c r="AD201" i="8"/>
  <c r="AC201" i="8"/>
  <c r="AB201" i="8"/>
  <c r="AA201" i="8"/>
  <c r="Z201" i="8"/>
  <c r="AH200" i="8"/>
  <c r="AG200" i="8"/>
  <c r="AF200" i="8"/>
  <c r="AE200" i="8"/>
  <c r="AD200" i="8"/>
  <c r="AC200" i="8"/>
  <c r="AB200" i="8"/>
  <c r="AA200" i="8"/>
  <c r="Z200" i="8"/>
  <c r="AH199" i="8"/>
  <c r="AG199" i="8"/>
  <c r="AF199" i="8"/>
  <c r="AE199" i="8"/>
  <c r="AD199" i="8"/>
  <c r="AC199" i="8"/>
  <c r="AB199" i="8"/>
  <c r="AA199" i="8"/>
  <c r="Z199" i="8"/>
  <c r="AH198" i="8"/>
  <c r="AG198" i="8"/>
  <c r="AF198" i="8"/>
  <c r="AE198" i="8"/>
  <c r="AD198" i="8"/>
  <c r="AC198" i="8"/>
  <c r="AB198" i="8"/>
  <c r="AA198" i="8"/>
  <c r="Z198" i="8"/>
  <c r="AH197" i="8"/>
  <c r="AG197" i="8"/>
  <c r="AF197" i="8"/>
  <c r="AE197" i="8"/>
  <c r="AD197" i="8"/>
  <c r="AC197" i="8"/>
  <c r="AB197" i="8"/>
  <c r="AA197" i="8"/>
  <c r="Z197" i="8"/>
  <c r="AH196" i="8"/>
  <c r="AG196" i="8"/>
  <c r="AF196" i="8"/>
  <c r="AE196" i="8"/>
  <c r="AD196" i="8"/>
  <c r="AC196" i="8"/>
  <c r="AB196" i="8"/>
  <c r="AA196" i="8"/>
  <c r="Z196" i="8"/>
  <c r="BB193" i="8"/>
  <c r="AY193" i="8"/>
  <c r="AV193" i="8"/>
  <c r="AS193" i="8"/>
  <c r="D193" i="8"/>
  <c r="AH191" i="8"/>
  <c r="AG191" i="8"/>
  <c r="AF191" i="8"/>
  <c r="AE191" i="8"/>
  <c r="AD191" i="8"/>
  <c r="AC191" i="8"/>
  <c r="AB191" i="8"/>
  <c r="AA191" i="8"/>
  <c r="Z191" i="8"/>
  <c r="AH190" i="8"/>
  <c r="AG190" i="8"/>
  <c r="AF190" i="8"/>
  <c r="AE190" i="8"/>
  <c r="AD190" i="8"/>
  <c r="AC190" i="8"/>
  <c r="AB190" i="8"/>
  <c r="AA190" i="8"/>
  <c r="Z190" i="8"/>
  <c r="AH189" i="8"/>
  <c r="AG189" i="8"/>
  <c r="AF189" i="8"/>
  <c r="AE189" i="8"/>
  <c r="AD189" i="8"/>
  <c r="AC189" i="8"/>
  <c r="AB189" i="8"/>
  <c r="AA189" i="8"/>
  <c r="Z189" i="8"/>
  <c r="AH188" i="8"/>
  <c r="AG188" i="8"/>
  <c r="AF188" i="8"/>
  <c r="AE188" i="8"/>
  <c r="AD188" i="8"/>
  <c r="AC188" i="8"/>
  <c r="AB188" i="8"/>
  <c r="AA188" i="8"/>
  <c r="Z188" i="8"/>
  <c r="AH187" i="8"/>
  <c r="AG187" i="8"/>
  <c r="AF187" i="8"/>
  <c r="AE187" i="8"/>
  <c r="AD187" i="8"/>
  <c r="AC187" i="8"/>
  <c r="AB187" i="8"/>
  <c r="AA187" i="8"/>
  <c r="Z187" i="8"/>
  <c r="AH186" i="8"/>
  <c r="AG186" i="8"/>
  <c r="AF186" i="8"/>
  <c r="AE186" i="8"/>
  <c r="AD186" i="8"/>
  <c r="AC186" i="8"/>
  <c r="AB186" i="8"/>
  <c r="AA186" i="8"/>
  <c r="Z186" i="8"/>
  <c r="AH185" i="8"/>
  <c r="AG185" i="8"/>
  <c r="AF185" i="8"/>
  <c r="AE185" i="8"/>
  <c r="AD185" i="8"/>
  <c r="AC185" i="8"/>
  <c r="AB185" i="8"/>
  <c r="AA185" i="8"/>
  <c r="Z185" i="8"/>
  <c r="AH184" i="8"/>
  <c r="AG184" i="8"/>
  <c r="AF184" i="8"/>
  <c r="AE184" i="8"/>
  <c r="AD184" i="8"/>
  <c r="AC184" i="8"/>
  <c r="AB184" i="8"/>
  <c r="AA184" i="8"/>
  <c r="Z184" i="8"/>
  <c r="AH183" i="8"/>
  <c r="AG183" i="8"/>
  <c r="AF183" i="8"/>
  <c r="AE183" i="8"/>
  <c r="AD183" i="8"/>
  <c r="AC183" i="8"/>
  <c r="AB183" i="8"/>
  <c r="AA183" i="8"/>
  <c r="Z183" i="8"/>
  <c r="AH182" i="8"/>
  <c r="AG182" i="8"/>
  <c r="AF182" i="8"/>
  <c r="AE182" i="8"/>
  <c r="AD182" i="8"/>
  <c r="AC182" i="8"/>
  <c r="AB182" i="8"/>
  <c r="AA182" i="8"/>
  <c r="Z182" i="8"/>
  <c r="AH181" i="8"/>
  <c r="AG181" i="8"/>
  <c r="AF181" i="8"/>
  <c r="AE181" i="8"/>
  <c r="AD181" i="8"/>
  <c r="AC181" i="8"/>
  <c r="AB181" i="8"/>
  <c r="AA181" i="8"/>
  <c r="Z181" i="8"/>
  <c r="AH180" i="8"/>
  <c r="AG180" i="8"/>
  <c r="AF180" i="8"/>
  <c r="AE180" i="8"/>
  <c r="AD180" i="8"/>
  <c r="AC180" i="8"/>
  <c r="AB180" i="8"/>
  <c r="AA180" i="8"/>
  <c r="Z180" i="8"/>
  <c r="AH179" i="8"/>
  <c r="AG179" i="8"/>
  <c r="AF179" i="8"/>
  <c r="AE179" i="8"/>
  <c r="AD179" i="8"/>
  <c r="AC179" i="8"/>
  <c r="AB179" i="8"/>
  <c r="AA179" i="8"/>
  <c r="Z179" i="8"/>
  <c r="AH178" i="8"/>
  <c r="AG178" i="8"/>
  <c r="AF178" i="8"/>
  <c r="AE178" i="8"/>
  <c r="AD178" i="8"/>
  <c r="AC178" i="8"/>
  <c r="AB178" i="8"/>
  <c r="AA178" i="8"/>
  <c r="Z178" i="8"/>
  <c r="AH177" i="8"/>
  <c r="AG177" i="8"/>
  <c r="AF177" i="8"/>
  <c r="AE177" i="8"/>
  <c r="AD177" i="8"/>
  <c r="AC177" i="8"/>
  <c r="AB177" i="8"/>
  <c r="AA177" i="8"/>
  <c r="Z177" i="8"/>
  <c r="AH176" i="8"/>
  <c r="AG176" i="8"/>
  <c r="AF176" i="8"/>
  <c r="AE176" i="8"/>
  <c r="AD176" i="8"/>
  <c r="AC176" i="8"/>
  <c r="AB176" i="8"/>
  <c r="AA176" i="8"/>
  <c r="Z176" i="8"/>
  <c r="AH175" i="8"/>
  <c r="AG175" i="8"/>
  <c r="AF175" i="8"/>
  <c r="AE175" i="8"/>
  <c r="AD175" i="8"/>
  <c r="AC175" i="8"/>
  <c r="AB175" i="8"/>
  <c r="AA175" i="8"/>
  <c r="Z175" i="8"/>
  <c r="AH174" i="8"/>
  <c r="AG174" i="8"/>
  <c r="AF174" i="8"/>
  <c r="AE174" i="8"/>
  <c r="AD174" i="8"/>
  <c r="AC174" i="8"/>
  <c r="AB174" i="8"/>
  <c r="AA174" i="8"/>
  <c r="Z174" i="8"/>
  <c r="AH173" i="8"/>
  <c r="AG173" i="8"/>
  <c r="AF173" i="8"/>
  <c r="AE173" i="8"/>
  <c r="AD173" i="8"/>
  <c r="AC173" i="8"/>
  <c r="AB173" i="8"/>
  <c r="AA173" i="8"/>
  <c r="Z173" i="8"/>
  <c r="AH172" i="8"/>
  <c r="AG172" i="8"/>
  <c r="AF172" i="8"/>
  <c r="AE172" i="8"/>
  <c r="AD172" i="8"/>
  <c r="AC172" i="8"/>
  <c r="AB172" i="8"/>
  <c r="AA172" i="8"/>
  <c r="Z172" i="8"/>
  <c r="AH171" i="8"/>
  <c r="AG171" i="8"/>
  <c r="AF171" i="8"/>
  <c r="AE171" i="8"/>
  <c r="AD171" i="8"/>
  <c r="AC171" i="8"/>
  <c r="AB171" i="8"/>
  <c r="AA171" i="8"/>
  <c r="Z171" i="8"/>
  <c r="AH170" i="8"/>
  <c r="AG170" i="8"/>
  <c r="AF170" i="8"/>
  <c r="AE170" i="8"/>
  <c r="AD170" i="8"/>
  <c r="AC170" i="8"/>
  <c r="AB170" i="8"/>
  <c r="AA170" i="8"/>
  <c r="Z170" i="8"/>
  <c r="BB167" i="8"/>
  <c r="AY167" i="8"/>
  <c r="AV167" i="8"/>
  <c r="AS167" i="8"/>
  <c r="D167" i="8"/>
  <c r="AH165" i="8"/>
  <c r="AG165" i="8"/>
  <c r="AF165" i="8"/>
  <c r="AE165" i="8"/>
  <c r="AD165" i="8"/>
  <c r="AC165" i="8"/>
  <c r="AB165" i="8"/>
  <c r="AA165" i="8"/>
  <c r="Z165" i="8"/>
  <c r="AH164" i="8"/>
  <c r="AG164" i="8"/>
  <c r="AF164" i="8"/>
  <c r="AE164" i="8"/>
  <c r="AD164" i="8"/>
  <c r="AC164" i="8"/>
  <c r="AB164" i="8"/>
  <c r="AA164" i="8"/>
  <c r="Z164" i="8"/>
  <c r="AH163" i="8"/>
  <c r="AG163" i="8"/>
  <c r="AF163" i="8"/>
  <c r="AE163" i="8"/>
  <c r="AD163" i="8"/>
  <c r="AC163" i="8"/>
  <c r="AB163" i="8"/>
  <c r="AA163" i="8"/>
  <c r="Z163" i="8"/>
  <c r="AH162" i="8"/>
  <c r="AG162" i="8"/>
  <c r="AF162" i="8"/>
  <c r="AE162" i="8"/>
  <c r="AD162" i="8"/>
  <c r="AC162" i="8"/>
  <c r="AB162" i="8"/>
  <c r="AA162" i="8"/>
  <c r="Z162" i="8"/>
  <c r="AH161" i="8"/>
  <c r="AG161" i="8"/>
  <c r="AF161" i="8"/>
  <c r="AE161" i="8"/>
  <c r="AD161" i="8"/>
  <c r="AC161" i="8"/>
  <c r="AB161" i="8"/>
  <c r="AA161" i="8"/>
  <c r="Z161" i="8"/>
  <c r="AH160" i="8"/>
  <c r="AG160" i="8"/>
  <c r="AF160" i="8"/>
  <c r="AE160" i="8"/>
  <c r="AD160" i="8"/>
  <c r="AC160" i="8"/>
  <c r="AB160" i="8"/>
  <c r="AA160" i="8"/>
  <c r="Z160" i="8"/>
  <c r="AH159" i="8"/>
  <c r="AG159" i="8"/>
  <c r="AF159" i="8"/>
  <c r="AE159" i="8"/>
  <c r="AD159" i="8"/>
  <c r="AC159" i="8"/>
  <c r="AB159" i="8"/>
  <c r="AA159" i="8"/>
  <c r="Z159" i="8"/>
  <c r="AH158" i="8"/>
  <c r="AG158" i="8"/>
  <c r="AF158" i="8"/>
  <c r="AE158" i="8"/>
  <c r="AD158" i="8"/>
  <c r="AC158" i="8"/>
  <c r="AB158" i="8"/>
  <c r="AA158" i="8"/>
  <c r="Z158" i="8"/>
  <c r="AH157" i="8"/>
  <c r="AG157" i="8"/>
  <c r="AF157" i="8"/>
  <c r="AE157" i="8"/>
  <c r="AD157" i="8"/>
  <c r="AC157" i="8"/>
  <c r="AB157" i="8"/>
  <c r="AA157" i="8"/>
  <c r="Z157" i="8"/>
  <c r="AH156" i="8"/>
  <c r="AG156" i="8"/>
  <c r="AF156" i="8"/>
  <c r="AE156" i="8"/>
  <c r="AD156" i="8"/>
  <c r="AC156" i="8"/>
  <c r="AB156" i="8"/>
  <c r="AA156" i="8"/>
  <c r="Z156" i="8"/>
  <c r="AH155" i="8"/>
  <c r="AG155" i="8"/>
  <c r="AF155" i="8"/>
  <c r="AE155" i="8"/>
  <c r="AD155" i="8"/>
  <c r="AC155" i="8"/>
  <c r="AB155" i="8"/>
  <c r="AA155" i="8"/>
  <c r="Z155" i="8"/>
  <c r="AH154" i="8"/>
  <c r="AG154" i="8"/>
  <c r="AF154" i="8"/>
  <c r="AE154" i="8"/>
  <c r="AD154" i="8"/>
  <c r="AC154" i="8"/>
  <c r="AB154" i="8"/>
  <c r="AA154" i="8"/>
  <c r="Z154" i="8"/>
  <c r="AH153" i="8"/>
  <c r="AG153" i="8"/>
  <c r="AF153" i="8"/>
  <c r="AE153" i="8"/>
  <c r="AD153" i="8"/>
  <c r="AC153" i="8"/>
  <c r="AB153" i="8"/>
  <c r="AA153" i="8"/>
  <c r="Z153" i="8"/>
  <c r="AH152" i="8"/>
  <c r="AG152" i="8"/>
  <c r="AF152" i="8"/>
  <c r="AE152" i="8"/>
  <c r="AD152" i="8"/>
  <c r="AC152" i="8"/>
  <c r="AB152" i="8"/>
  <c r="AA152" i="8"/>
  <c r="Z152" i="8"/>
  <c r="AH151" i="8"/>
  <c r="AG151" i="8"/>
  <c r="AF151" i="8"/>
  <c r="AE151" i="8"/>
  <c r="AD151" i="8"/>
  <c r="AC151" i="8"/>
  <c r="AB151" i="8"/>
  <c r="AA151" i="8"/>
  <c r="Z151" i="8"/>
  <c r="AH150" i="8"/>
  <c r="AG150" i="8"/>
  <c r="AF150" i="8"/>
  <c r="AE150" i="8"/>
  <c r="AD150" i="8"/>
  <c r="AC150" i="8"/>
  <c r="AB150" i="8"/>
  <c r="AA150" i="8"/>
  <c r="Z150" i="8"/>
  <c r="AH149" i="8"/>
  <c r="AG149" i="8"/>
  <c r="AF149" i="8"/>
  <c r="AE149" i="8"/>
  <c r="AD149" i="8"/>
  <c r="AC149" i="8"/>
  <c r="AB149" i="8"/>
  <c r="AA149" i="8"/>
  <c r="Z149" i="8"/>
  <c r="AH148" i="8"/>
  <c r="AG148" i="8"/>
  <c r="AF148" i="8"/>
  <c r="AE148" i="8"/>
  <c r="AD148" i="8"/>
  <c r="AC148" i="8"/>
  <c r="AB148" i="8"/>
  <c r="AA148" i="8"/>
  <c r="Z148" i="8"/>
  <c r="AH147" i="8"/>
  <c r="AG147" i="8"/>
  <c r="AF147" i="8"/>
  <c r="AE147" i="8"/>
  <c r="AD147" i="8"/>
  <c r="AC147" i="8"/>
  <c r="AB147" i="8"/>
  <c r="AA147" i="8"/>
  <c r="Z147" i="8"/>
  <c r="AH146" i="8"/>
  <c r="AG146" i="8"/>
  <c r="AF146" i="8"/>
  <c r="AE146" i="8"/>
  <c r="AD146" i="8"/>
  <c r="AC146" i="8"/>
  <c r="AB146" i="8"/>
  <c r="AA146" i="8"/>
  <c r="Z146" i="8"/>
  <c r="AH145" i="8"/>
  <c r="AG145" i="8"/>
  <c r="AF145" i="8"/>
  <c r="AE145" i="8"/>
  <c r="AD145" i="8"/>
  <c r="AC145" i="8"/>
  <c r="AB145" i="8"/>
  <c r="AA145" i="8"/>
  <c r="Z145" i="8"/>
  <c r="AH144" i="8"/>
  <c r="AG144" i="8"/>
  <c r="AF144" i="8"/>
  <c r="AE144" i="8"/>
  <c r="AD144" i="8"/>
  <c r="AC144" i="8"/>
  <c r="AB144" i="8"/>
  <c r="AA144" i="8"/>
  <c r="Z144" i="8"/>
  <c r="BB141" i="8"/>
  <c r="AY141" i="8"/>
  <c r="AV141" i="8"/>
  <c r="AS141" i="8"/>
  <c r="D141" i="8"/>
  <c r="Z20" i="8"/>
  <c r="AA20" i="8"/>
  <c r="AB20" i="8"/>
  <c r="AC20" i="8"/>
  <c r="AD20" i="8"/>
  <c r="AE20" i="8"/>
  <c r="AF20" i="8"/>
  <c r="AG20" i="8"/>
  <c r="AH20" i="8"/>
  <c r="Z21" i="8"/>
  <c r="AA21" i="8"/>
  <c r="AB21" i="8"/>
  <c r="AC21" i="8"/>
  <c r="AD21" i="8"/>
  <c r="AE21" i="8"/>
  <c r="AF21" i="8"/>
  <c r="AG21" i="8"/>
  <c r="AH21" i="8"/>
  <c r="Z22" i="8"/>
  <c r="AA22" i="8"/>
  <c r="AB22" i="8"/>
  <c r="AC22" i="8"/>
  <c r="AD22" i="8"/>
  <c r="AE22" i="8"/>
  <c r="AF22" i="8"/>
  <c r="AG22" i="8"/>
  <c r="AH22" i="8"/>
  <c r="Z23" i="8"/>
  <c r="AA23" i="8"/>
  <c r="AB23" i="8"/>
  <c r="AC23" i="8"/>
  <c r="AD23" i="8"/>
  <c r="AE23" i="8"/>
  <c r="AF23" i="8"/>
  <c r="AG23" i="8"/>
  <c r="AH23" i="8"/>
  <c r="Z24" i="8"/>
  <c r="AA24" i="8"/>
  <c r="AB24" i="8"/>
  <c r="AC24" i="8"/>
  <c r="AD24" i="8"/>
  <c r="AE24" i="8"/>
  <c r="AF24" i="8"/>
  <c r="AG24" i="8"/>
  <c r="AH24" i="8"/>
  <c r="Z25" i="8"/>
  <c r="AA25" i="8"/>
  <c r="AB25" i="8"/>
  <c r="AC25" i="8"/>
  <c r="AD25" i="8"/>
  <c r="AE25" i="8"/>
  <c r="AF25" i="8"/>
  <c r="AG25" i="8"/>
  <c r="AH25" i="8"/>
  <c r="Z26" i="8"/>
  <c r="AA26" i="8"/>
  <c r="AB26" i="8"/>
  <c r="AC26" i="8"/>
  <c r="AD26" i="8"/>
  <c r="AE26" i="8"/>
  <c r="AF26" i="8"/>
  <c r="AG26" i="8"/>
  <c r="AH26" i="8"/>
  <c r="Z27" i="8"/>
  <c r="AA27" i="8"/>
  <c r="AB27" i="8"/>
  <c r="AC27" i="8"/>
  <c r="AD27" i="8"/>
  <c r="AE27" i="8"/>
  <c r="AF27" i="8"/>
  <c r="AG27" i="8"/>
  <c r="AH27" i="8"/>
  <c r="Z28" i="8"/>
  <c r="AA28" i="8"/>
  <c r="AB28" i="8"/>
  <c r="AC28" i="8"/>
  <c r="AD28" i="8"/>
  <c r="AE28" i="8"/>
  <c r="AF28" i="8"/>
  <c r="AG28" i="8"/>
  <c r="AH28" i="8"/>
  <c r="Z29" i="8"/>
  <c r="AA29" i="8"/>
  <c r="AB29" i="8"/>
  <c r="AC29" i="8"/>
  <c r="AD29" i="8"/>
  <c r="AE29" i="8"/>
  <c r="AF29" i="8"/>
  <c r="AG29" i="8"/>
  <c r="AH29" i="8"/>
  <c r="Z30" i="8"/>
  <c r="AA30" i="8"/>
  <c r="AB30" i="8"/>
  <c r="AC30" i="8"/>
  <c r="AD30" i="8"/>
  <c r="AE30" i="8"/>
  <c r="AF30" i="8"/>
  <c r="AG30" i="8"/>
  <c r="AH30" i="8"/>
  <c r="Z31" i="8"/>
  <c r="AA31" i="8"/>
  <c r="AB31" i="8"/>
  <c r="AC31" i="8"/>
  <c r="AD31" i="8"/>
  <c r="AE31" i="8"/>
  <c r="AF31" i="8"/>
  <c r="AG31" i="8"/>
  <c r="AH31" i="8"/>
  <c r="Z32" i="8"/>
  <c r="AA32" i="8"/>
  <c r="AB32" i="8"/>
  <c r="AC32" i="8"/>
  <c r="AD32" i="8"/>
  <c r="AE32" i="8"/>
  <c r="AF32" i="8"/>
  <c r="AG32" i="8"/>
  <c r="AH32" i="8"/>
  <c r="Z34" i="8"/>
  <c r="AA34" i="8"/>
  <c r="AB34" i="8"/>
  <c r="AC34" i="8"/>
  <c r="AD34" i="8"/>
  <c r="AE34" i="8"/>
  <c r="AF34" i="8"/>
  <c r="AG34" i="8"/>
  <c r="AH34" i="8"/>
  <c r="Z35" i="8"/>
  <c r="F8" i="8" s="1"/>
  <c r="AA35" i="8"/>
  <c r="AB35" i="8"/>
  <c r="AC35" i="8"/>
  <c r="AD35" i="8"/>
  <c r="AE35" i="8"/>
  <c r="AF35" i="8"/>
  <c r="AG35" i="8"/>
  <c r="AH35" i="8"/>
  <c r="Z40" i="8"/>
  <c r="AA40" i="8"/>
  <c r="AB40" i="8"/>
  <c r="AC40" i="8"/>
  <c r="AD40" i="8"/>
  <c r="AE40" i="8"/>
  <c r="AF40" i="8"/>
  <c r="AG40" i="8"/>
  <c r="AH40" i="8"/>
  <c r="Z41" i="8"/>
  <c r="AA41" i="8"/>
  <c r="AB41" i="8"/>
  <c r="AC41" i="8"/>
  <c r="AD41" i="8"/>
  <c r="AE41" i="8"/>
  <c r="AF41" i="8"/>
  <c r="AG41" i="8"/>
  <c r="AH41" i="8"/>
  <c r="Z42" i="8"/>
  <c r="AA42" i="8"/>
  <c r="AB42" i="8"/>
  <c r="AC42" i="8"/>
  <c r="AD42" i="8"/>
  <c r="AE42" i="8"/>
  <c r="AF42" i="8"/>
  <c r="AG42" i="8"/>
  <c r="AH42" i="8"/>
  <c r="Z43" i="8"/>
  <c r="AA43" i="8"/>
  <c r="AB43" i="8"/>
  <c r="AC43" i="8"/>
  <c r="AD43" i="8"/>
  <c r="AE43" i="8"/>
  <c r="AF43" i="8"/>
  <c r="AG43" i="8"/>
  <c r="AH43" i="8"/>
  <c r="Z44" i="8"/>
  <c r="AA44" i="8"/>
  <c r="AB44" i="8"/>
  <c r="AC44" i="8"/>
  <c r="AD44" i="8"/>
  <c r="AE44" i="8"/>
  <c r="AF44" i="8"/>
  <c r="AG44" i="8"/>
  <c r="AH44" i="8"/>
  <c r="Z45" i="8"/>
  <c r="AA45" i="8"/>
  <c r="AB45" i="8"/>
  <c r="AC45" i="8"/>
  <c r="AD45" i="8"/>
  <c r="AE45" i="8"/>
  <c r="AF45" i="8"/>
  <c r="AG45" i="8"/>
  <c r="AH45" i="8"/>
  <c r="Z46" i="8"/>
  <c r="AA46" i="8"/>
  <c r="AB46" i="8"/>
  <c r="AC46" i="8"/>
  <c r="AD46" i="8"/>
  <c r="AE46" i="8"/>
  <c r="AF46" i="8"/>
  <c r="AG46" i="8"/>
  <c r="AH46" i="8"/>
  <c r="Z47" i="8"/>
  <c r="AA47" i="8"/>
  <c r="AB47" i="8"/>
  <c r="AC47" i="8"/>
  <c r="AD47" i="8"/>
  <c r="AE47" i="8"/>
  <c r="AF47" i="8"/>
  <c r="AG47" i="8"/>
  <c r="AH47" i="8"/>
  <c r="Z48" i="8"/>
  <c r="AA48" i="8"/>
  <c r="AB48" i="8"/>
  <c r="AC48" i="8"/>
  <c r="AD48" i="8"/>
  <c r="AE48" i="8"/>
  <c r="AF48" i="8"/>
  <c r="AG48" i="8"/>
  <c r="AH48" i="8"/>
  <c r="Z49" i="8"/>
  <c r="AA49" i="8"/>
  <c r="AB49" i="8"/>
  <c r="AC49" i="8"/>
  <c r="AD49" i="8"/>
  <c r="AE49" i="8"/>
  <c r="AF49" i="8"/>
  <c r="AG49" i="8"/>
  <c r="AH49" i="8"/>
  <c r="Z50" i="8"/>
  <c r="AA50" i="8"/>
  <c r="AB50" i="8"/>
  <c r="AC50" i="8"/>
  <c r="AD50" i="8"/>
  <c r="AE50" i="8"/>
  <c r="AF50" i="8"/>
  <c r="AG50" i="8"/>
  <c r="AH50" i="8"/>
  <c r="Z51" i="8"/>
  <c r="AA51" i="8"/>
  <c r="AB51" i="8"/>
  <c r="AC51" i="8"/>
  <c r="AD51" i="8"/>
  <c r="AE51" i="8"/>
  <c r="AF51" i="8"/>
  <c r="AG51" i="8"/>
  <c r="AH51" i="8"/>
  <c r="Z52" i="8"/>
  <c r="AA52" i="8"/>
  <c r="AB52" i="8"/>
  <c r="AC52" i="8"/>
  <c r="AD52" i="8"/>
  <c r="AE52" i="8"/>
  <c r="AF52" i="8"/>
  <c r="AG52" i="8"/>
  <c r="AH52" i="8"/>
  <c r="Z53" i="8"/>
  <c r="AA53" i="8"/>
  <c r="AB53" i="8"/>
  <c r="AC53" i="8"/>
  <c r="AD53" i="8"/>
  <c r="AE53" i="8"/>
  <c r="AF53" i="8"/>
  <c r="AG53" i="8"/>
  <c r="AH53" i="8"/>
  <c r="Z54" i="8"/>
  <c r="AA54" i="8"/>
  <c r="AB54" i="8"/>
  <c r="AC54" i="8"/>
  <c r="AD54" i="8"/>
  <c r="AE54" i="8"/>
  <c r="AF54" i="8"/>
  <c r="AG54" i="8"/>
  <c r="AH54" i="8"/>
  <c r="Z55" i="8"/>
  <c r="AA55" i="8"/>
  <c r="AB55" i="8"/>
  <c r="AC55" i="8"/>
  <c r="AD55" i="8"/>
  <c r="AE55" i="8"/>
  <c r="AF55" i="8"/>
  <c r="AG55" i="8"/>
  <c r="AH55" i="8"/>
  <c r="Z56" i="8"/>
  <c r="AA56" i="8"/>
  <c r="AB56" i="8"/>
  <c r="AC56" i="8"/>
  <c r="AD56" i="8"/>
  <c r="AE56" i="8"/>
  <c r="AF56" i="8"/>
  <c r="AG56" i="8"/>
  <c r="AH56" i="8"/>
  <c r="Z57" i="8"/>
  <c r="AA57" i="8"/>
  <c r="AB57" i="8"/>
  <c r="AC57" i="8"/>
  <c r="AD57" i="8"/>
  <c r="AE57" i="8"/>
  <c r="AF57" i="8"/>
  <c r="AG57" i="8"/>
  <c r="AH57" i="8"/>
  <c r="Z58" i="8"/>
  <c r="AA58" i="8"/>
  <c r="AB58" i="8"/>
  <c r="AC58" i="8"/>
  <c r="AD58" i="8"/>
  <c r="AE58" i="8"/>
  <c r="AF58" i="8"/>
  <c r="AG58" i="8"/>
  <c r="AH58" i="8"/>
  <c r="Z59" i="8"/>
  <c r="AA59" i="8"/>
  <c r="AB59" i="8"/>
  <c r="AC59" i="8"/>
  <c r="AD59" i="8"/>
  <c r="AE59" i="8"/>
  <c r="AF59" i="8"/>
  <c r="AG59" i="8"/>
  <c r="AH59" i="8"/>
  <c r="Z60" i="8"/>
  <c r="AA60" i="8"/>
  <c r="AB60" i="8"/>
  <c r="AC60" i="8"/>
  <c r="AD60" i="8"/>
  <c r="AE60" i="8"/>
  <c r="AF60" i="8"/>
  <c r="AG60" i="8"/>
  <c r="AH60" i="8"/>
  <c r="Z61" i="8"/>
  <c r="AA61" i="8"/>
  <c r="AB61" i="8"/>
  <c r="AC61" i="8"/>
  <c r="AD61" i="8"/>
  <c r="AE61" i="8"/>
  <c r="AF61" i="8"/>
  <c r="AG61" i="8"/>
  <c r="AH61" i="8"/>
  <c r="AS63" i="8"/>
  <c r="AV63" i="8"/>
  <c r="AY63" i="8"/>
  <c r="BB63" i="8"/>
  <c r="Z66" i="8"/>
  <c r="AA66" i="8"/>
  <c r="AB66" i="8"/>
  <c r="AC66" i="8"/>
  <c r="AD66" i="8"/>
  <c r="AE66" i="8"/>
  <c r="AF66" i="8"/>
  <c r="AG66" i="8"/>
  <c r="AH66" i="8"/>
  <c r="Z67" i="8"/>
  <c r="AA67" i="8"/>
  <c r="AB67" i="8"/>
  <c r="AC67" i="8"/>
  <c r="AD67" i="8"/>
  <c r="AE67" i="8"/>
  <c r="AF67" i="8"/>
  <c r="AG67" i="8"/>
  <c r="AH67" i="8"/>
  <c r="Z68" i="8"/>
  <c r="AA68" i="8"/>
  <c r="AB68" i="8"/>
  <c r="AC68" i="8"/>
  <c r="AD68" i="8"/>
  <c r="AE68" i="8"/>
  <c r="AF68" i="8"/>
  <c r="AG68" i="8"/>
  <c r="AH68" i="8"/>
  <c r="Z69" i="8"/>
  <c r="AA69" i="8"/>
  <c r="AB69" i="8"/>
  <c r="AC69" i="8"/>
  <c r="AD69" i="8"/>
  <c r="AE69" i="8"/>
  <c r="AF69" i="8"/>
  <c r="AG69" i="8"/>
  <c r="AH69" i="8"/>
  <c r="Z70" i="8"/>
  <c r="AA70" i="8"/>
  <c r="AB70" i="8"/>
  <c r="AC70" i="8"/>
  <c r="AD70" i="8"/>
  <c r="AE70" i="8"/>
  <c r="AF70" i="8"/>
  <c r="AG70" i="8"/>
  <c r="AH70" i="8"/>
  <c r="Z71" i="8"/>
  <c r="AA71" i="8"/>
  <c r="AB71" i="8"/>
  <c r="AC71" i="8"/>
  <c r="AD71" i="8"/>
  <c r="AE71" i="8"/>
  <c r="AF71" i="8"/>
  <c r="AG71" i="8"/>
  <c r="AH71" i="8"/>
  <c r="Z72" i="8"/>
  <c r="AA72" i="8"/>
  <c r="AB72" i="8"/>
  <c r="AC72" i="8"/>
  <c r="AD72" i="8"/>
  <c r="AE72" i="8"/>
  <c r="AF72" i="8"/>
  <c r="AG72" i="8"/>
  <c r="AH72" i="8"/>
  <c r="Z73" i="8"/>
  <c r="AA73" i="8"/>
  <c r="AB73" i="8"/>
  <c r="AC73" i="8"/>
  <c r="AD73" i="8"/>
  <c r="AE73" i="8"/>
  <c r="AF73" i="8"/>
  <c r="AG73" i="8"/>
  <c r="AH73" i="8"/>
  <c r="Z74" i="8"/>
  <c r="AA74" i="8"/>
  <c r="AB74" i="8"/>
  <c r="AC74" i="8"/>
  <c r="AD74" i="8"/>
  <c r="AE74" i="8"/>
  <c r="AF74" i="8"/>
  <c r="AG74" i="8"/>
  <c r="AH74" i="8"/>
  <c r="Z75" i="8"/>
  <c r="AA75" i="8"/>
  <c r="AB75" i="8"/>
  <c r="AC75" i="8"/>
  <c r="AD75" i="8"/>
  <c r="AE75" i="8"/>
  <c r="AF75" i="8"/>
  <c r="AG75" i="8"/>
  <c r="AH75" i="8"/>
  <c r="Z76" i="8"/>
  <c r="AA76" i="8"/>
  <c r="AB76" i="8"/>
  <c r="AC76" i="8"/>
  <c r="AD76" i="8"/>
  <c r="AE76" i="8"/>
  <c r="AF76" i="8"/>
  <c r="AG76" i="8"/>
  <c r="AH76" i="8"/>
  <c r="Z77" i="8"/>
  <c r="AA77" i="8"/>
  <c r="AB77" i="8"/>
  <c r="AC77" i="8"/>
  <c r="AD77" i="8"/>
  <c r="AE77" i="8"/>
  <c r="AF77" i="8"/>
  <c r="AG77" i="8"/>
  <c r="AH77" i="8"/>
  <c r="Z78" i="8"/>
  <c r="AA78" i="8"/>
  <c r="AB78" i="8"/>
  <c r="AC78" i="8"/>
  <c r="AD78" i="8"/>
  <c r="AE78" i="8"/>
  <c r="AF78" i="8"/>
  <c r="AG78" i="8"/>
  <c r="AH78" i="8"/>
  <c r="Z79" i="8"/>
  <c r="AA79" i="8"/>
  <c r="AB79" i="8"/>
  <c r="AC79" i="8"/>
  <c r="AD79" i="8"/>
  <c r="AE79" i="8"/>
  <c r="AF79" i="8"/>
  <c r="AG79" i="8"/>
  <c r="AH79" i="8"/>
  <c r="Z80" i="8"/>
  <c r="AA80" i="8"/>
  <c r="AB80" i="8"/>
  <c r="AC80" i="8"/>
  <c r="AD80" i="8"/>
  <c r="AE80" i="8"/>
  <c r="AF80" i="8"/>
  <c r="AG80" i="8"/>
  <c r="AH80" i="8"/>
  <c r="Z81" i="8"/>
  <c r="AA81" i="8"/>
  <c r="AB81" i="8"/>
  <c r="AC81" i="8"/>
  <c r="AD81" i="8"/>
  <c r="AE81" i="8"/>
  <c r="AF81" i="8"/>
  <c r="AG81" i="8"/>
  <c r="AH81" i="8"/>
  <c r="Z82" i="8"/>
  <c r="AA82" i="8"/>
  <c r="AB82" i="8"/>
  <c r="AC82" i="8"/>
  <c r="AD82" i="8"/>
  <c r="AE82" i="8"/>
  <c r="AF82" i="8"/>
  <c r="AG82" i="8"/>
  <c r="AH82" i="8"/>
  <c r="Z83" i="8"/>
  <c r="AA83" i="8"/>
  <c r="AB83" i="8"/>
  <c r="AC83" i="8"/>
  <c r="AD83" i="8"/>
  <c r="AE83" i="8"/>
  <c r="AF83" i="8"/>
  <c r="AG83" i="8"/>
  <c r="AH83" i="8"/>
  <c r="Z84" i="8"/>
  <c r="AA84" i="8"/>
  <c r="AB84" i="8"/>
  <c r="AC84" i="8"/>
  <c r="AD84" i="8"/>
  <c r="AE84" i="8"/>
  <c r="AF84" i="8"/>
  <c r="AG84" i="8"/>
  <c r="AH84" i="8"/>
  <c r="Z85" i="8"/>
  <c r="AA85" i="8"/>
  <c r="AB85" i="8"/>
  <c r="AC85" i="8"/>
  <c r="AD85" i="8"/>
  <c r="AE85" i="8"/>
  <c r="AF85" i="8"/>
  <c r="AG85" i="8"/>
  <c r="AH85" i="8"/>
  <c r="Z86" i="8"/>
  <c r="AA86" i="8"/>
  <c r="AB86" i="8"/>
  <c r="AC86" i="8"/>
  <c r="AD86" i="8"/>
  <c r="AE86" i="8"/>
  <c r="AF86" i="8"/>
  <c r="AG86" i="8"/>
  <c r="AH86" i="8"/>
  <c r="Z87" i="8"/>
  <c r="AA87" i="8"/>
  <c r="AB87" i="8"/>
  <c r="AC87" i="8"/>
  <c r="AD87" i="8"/>
  <c r="AE87" i="8"/>
  <c r="AF87" i="8"/>
  <c r="AG87" i="8"/>
  <c r="AH87" i="8"/>
  <c r="D89" i="8"/>
  <c r="AS89" i="8"/>
  <c r="AV89" i="8"/>
  <c r="AY89" i="8"/>
  <c r="BB89" i="8"/>
  <c r="Z92" i="8"/>
  <c r="AA92" i="8"/>
  <c r="AB92" i="8"/>
  <c r="AC92" i="8"/>
  <c r="AD92" i="8"/>
  <c r="AE92" i="8"/>
  <c r="AF92" i="8"/>
  <c r="AG92" i="8"/>
  <c r="AH92" i="8"/>
  <c r="Z93" i="8"/>
  <c r="AA93" i="8"/>
  <c r="AB93" i="8"/>
  <c r="AC93" i="8"/>
  <c r="AD93" i="8"/>
  <c r="AE93" i="8"/>
  <c r="AF93" i="8"/>
  <c r="AG93" i="8"/>
  <c r="AH93" i="8"/>
  <c r="Z94" i="8"/>
  <c r="AA94" i="8"/>
  <c r="AB94" i="8"/>
  <c r="AC94" i="8"/>
  <c r="AD94" i="8"/>
  <c r="AE94" i="8"/>
  <c r="AF94" i="8"/>
  <c r="AG94" i="8"/>
  <c r="AH94" i="8"/>
  <c r="Z95" i="8"/>
  <c r="AA95" i="8"/>
  <c r="AB95" i="8"/>
  <c r="AC95" i="8"/>
  <c r="AD95" i="8"/>
  <c r="AE95" i="8"/>
  <c r="AF95" i="8"/>
  <c r="AG95" i="8"/>
  <c r="AH95" i="8"/>
  <c r="Z96" i="8"/>
  <c r="AA96" i="8"/>
  <c r="AB96" i="8"/>
  <c r="AC96" i="8"/>
  <c r="AD96" i="8"/>
  <c r="AE96" i="8"/>
  <c r="AF96" i="8"/>
  <c r="AG96" i="8"/>
  <c r="AH96" i="8"/>
  <c r="Z97" i="8"/>
  <c r="AA97" i="8"/>
  <c r="AB97" i="8"/>
  <c r="AC97" i="8"/>
  <c r="AD97" i="8"/>
  <c r="AE97" i="8"/>
  <c r="AF97" i="8"/>
  <c r="AG97" i="8"/>
  <c r="AH97" i="8"/>
  <c r="Z98" i="8"/>
  <c r="AA98" i="8"/>
  <c r="AB98" i="8"/>
  <c r="AC98" i="8"/>
  <c r="AD98" i="8"/>
  <c r="AE98" i="8"/>
  <c r="AF98" i="8"/>
  <c r="AG98" i="8"/>
  <c r="AH98" i="8"/>
  <c r="Z99" i="8"/>
  <c r="AA99" i="8"/>
  <c r="AB99" i="8"/>
  <c r="AC99" i="8"/>
  <c r="AD99" i="8"/>
  <c r="AE99" i="8"/>
  <c r="AF99" i="8"/>
  <c r="AG99" i="8"/>
  <c r="AH99" i="8"/>
  <c r="Z100" i="8"/>
  <c r="AA100" i="8"/>
  <c r="AB100" i="8"/>
  <c r="AC100" i="8"/>
  <c r="AD100" i="8"/>
  <c r="AE100" i="8"/>
  <c r="AF100" i="8"/>
  <c r="AG100" i="8"/>
  <c r="AH100" i="8"/>
  <c r="Z101" i="8"/>
  <c r="AA101" i="8"/>
  <c r="AB101" i="8"/>
  <c r="AC101" i="8"/>
  <c r="AD101" i="8"/>
  <c r="AE101" i="8"/>
  <c r="AF101" i="8"/>
  <c r="AG101" i="8"/>
  <c r="AH101" i="8"/>
  <c r="Z102" i="8"/>
  <c r="AA102" i="8"/>
  <c r="AB102" i="8"/>
  <c r="AC102" i="8"/>
  <c r="AD102" i="8"/>
  <c r="AE102" i="8"/>
  <c r="AF102" i="8"/>
  <c r="AG102" i="8"/>
  <c r="AH102" i="8"/>
  <c r="Z103" i="8"/>
  <c r="AA103" i="8"/>
  <c r="AB103" i="8"/>
  <c r="AC103" i="8"/>
  <c r="AD103" i="8"/>
  <c r="AE103" i="8"/>
  <c r="AF103" i="8"/>
  <c r="AG103" i="8"/>
  <c r="AH103" i="8"/>
  <c r="Z104" i="8"/>
  <c r="AA104" i="8"/>
  <c r="AB104" i="8"/>
  <c r="AC104" i="8"/>
  <c r="AD104" i="8"/>
  <c r="AE104" i="8"/>
  <c r="AF104" i="8"/>
  <c r="AG104" i="8"/>
  <c r="AH104" i="8"/>
  <c r="Z105" i="8"/>
  <c r="AA105" i="8"/>
  <c r="AB105" i="8"/>
  <c r="AC105" i="8"/>
  <c r="AD105" i="8"/>
  <c r="AE105" i="8"/>
  <c r="AF105" i="8"/>
  <c r="AG105" i="8"/>
  <c r="AH105" i="8"/>
  <c r="Z106" i="8"/>
  <c r="AA106" i="8"/>
  <c r="AB106" i="8"/>
  <c r="AC106" i="8"/>
  <c r="AD106" i="8"/>
  <c r="AE106" i="8"/>
  <c r="AF106" i="8"/>
  <c r="AG106" i="8"/>
  <c r="AH106" i="8"/>
  <c r="Z107" i="8"/>
  <c r="AA107" i="8"/>
  <c r="AB107" i="8"/>
  <c r="AC107" i="8"/>
  <c r="AD107" i="8"/>
  <c r="AE107" i="8"/>
  <c r="AF107" i="8"/>
  <c r="AG107" i="8"/>
  <c r="AH107" i="8"/>
  <c r="Z108" i="8"/>
  <c r="AA108" i="8"/>
  <c r="AB108" i="8"/>
  <c r="AC108" i="8"/>
  <c r="AD108" i="8"/>
  <c r="AE108" i="8"/>
  <c r="AF108" i="8"/>
  <c r="AG108" i="8"/>
  <c r="AH108" i="8"/>
  <c r="Z109" i="8"/>
  <c r="AA109" i="8"/>
  <c r="AB109" i="8"/>
  <c r="AC109" i="8"/>
  <c r="AD109" i="8"/>
  <c r="AE109" i="8"/>
  <c r="AF109" i="8"/>
  <c r="AG109" i="8"/>
  <c r="AH109" i="8"/>
  <c r="Z110" i="8"/>
  <c r="AA110" i="8"/>
  <c r="AB110" i="8"/>
  <c r="AC110" i="8"/>
  <c r="AD110" i="8"/>
  <c r="AE110" i="8"/>
  <c r="AF110" i="8"/>
  <c r="AG110" i="8"/>
  <c r="AH110" i="8"/>
  <c r="Z111" i="8"/>
  <c r="AA111" i="8"/>
  <c r="AB111" i="8"/>
  <c r="AC111" i="8"/>
  <c r="AD111" i="8"/>
  <c r="AE111" i="8"/>
  <c r="AF111" i="8"/>
  <c r="AG111" i="8"/>
  <c r="AH111" i="8"/>
  <c r="Z112" i="8"/>
  <c r="AA112" i="8"/>
  <c r="AB112" i="8"/>
  <c r="AC112" i="8"/>
  <c r="AD112" i="8"/>
  <c r="AE112" i="8"/>
  <c r="AF112" i="8"/>
  <c r="AG112" i="8"/>
  <c r="AH112" i="8"/>
  <c r="Z113" i="8"/>
  <c r="AA113" i="8"/>
  <c r="AB113" i="8"/>
  <c r="AC113" i="8"/>
  <c r="AD113" i="8"/>
  <c r="AE113" i="8"/>
  <c r="AF113" i="8"/>
  <c r="AG113" i="8"/>
  <c r="AH113" i="8"/>
  <c r="D115" i="8"/>
  <c r="AS115" i="8"/>
  <c r="AV115" i="8"/>
  <c r="AY115" i="8"/>
  <c r="BB115" i="8"/>
  <c r="Z118" i="8"/>
  <c r="AA118" i="8"/>
  <c r="AB118" i="8"/>
  <c r="AC118" i="8"/>
  <c r="AD118" i="8"/>
  <c r="AE118" i="8"/>
  <c r="AF118" i="8"/>
  <c r="AG118" i="8"/>
  <c r="AH118" i="8"/>
  <c r="Z119" i="8"/>
  <c r="AA119" i="8"/>
  <c r="AB119" i="8"/>
  <c r="AC119" i="8"/>
  <c r="AD119" i="8"/>
  <c r="AE119" i="8"/>
  <c r="AF119" i="8"/>
  <c r="AG119" i="8"/>
  <c r="AH119" i="8"/>
  <c r="Z120" i="8"/>
  <c r="AA120" i="8"/>
  <c r="AB120" i="8"/>
  <c r="AC120" i="8"/>
  <c r="AD120" i="8"/>
  <c r="AE120" i="8"/>
  <c r="AF120" i="8"/>
  <c r="AG120" i="8"/>
  <c r="AH120" i="8"/>
  <c r="Z121" i="8"/>
  <c r="AA121" i="8"/>
  <c r="AB121" i="8"/>
  <c r="AC121" i="8"/>
  <c r="AD121" i="8"/>
  <c r="AE121" i="8"/>
  <c r="AF121" i="8"/>
  <c r="AG121" i="8"/>
  <c r="AH121" i="8"/>
  <c r="Z122" i="8"/>
  <c r="AA122" i="8"/>
  <c r="AB122" i="8"/>
  <c r="AC122" i="8"/>
  <c r="AD122" i="8"/>
  <c r="AE122" i="8"/>
  <c r="AF122" i="8"/>
  <c r="AG122" i="8"/>
  <c r="AH122" i="8"/>
  <c r="Z123" i="8"/>
  <c r="AA123" i="8"/>
  <c r="AB123" i="8"/>
  <c r="AC123" i="8"/>
  <c r="AD123" i="8"/>
  <c r="AE123" i="8"/>
  <c r="AF123" i="8"/>
  <c r="AG123" i="8"/>
  <c r="AH123" i="8"/>
  <c r="Z124" i="8"/>
  <c r="AA124" i="8"/>
  <c r="AB124" i="8"/>
  <c r="AC124" i="8"/>
  <c r="AD124" i="8"/>
  <c r="AE124" i="8"/>
  <c r="AF124" i="8"/>
  <c r="AG124" i="8"/>
  <c r="AH124" i="8"/>
  <c r="Z125" i="8"/>
  <c r="AA125" i="8"/>
  <c r="AB125" i="8"/>
  <c r="AC125" i="8"/>
  <c r="AD125" i="8"/>
  <c r="AE125" i="8"/>
  <c r="AF125" i="8"/>
  <c r="AG125" i="8"/>
  <c r="AH125" i="8"/>
  <c r="Z126" i="8"/>
  <c r="AA126" i="8"/>
  <c r="AB126" i="8"/>
  <c r="AC126" i="8"/>
  <c r="AD126" i="8"/>
  <c r="AE126" i="8"/>
  <c r="AF126" i="8"/>
  <c r="AG126" i="8"/>
  <c r="AH126" i="8"/>
  <c r="Z127" i="8"/>
  <c r="AA127" i="8"/>
  <c r="AB127" i="8"/>
  <c r="AC127" i="8"/>
  <c r="AD127" i="8"/>
  <c r="AE127" i="8"/>
  <c r="AF127" i="8"/>
  <c r="AG127" i="8"/>
  <c r="AH127" i="8"/>
  <c r="Z128" i="8"/>
  <c r="AA128" i="8"/>
  <c r="AB128" i="8"/>
  <c r="AC128" i="8"/>
  <c r="AD128" i="8"/>
  <c r="AE128" i="8"/>
  <c r="AF128" i="8"/>
  <c r="AG128" i="8"/>
  <c r="AH128" i="8"/>
  <c r="Z129" i="8"/>
  <c r="AA129" i="8"/>
  <c r="AB129" i="8"/>
  <c r="AC129" i="8"/>
  <c r="AD129" i="8"/>
  <c r="AE129" i="8"/>
  <c r="AF129" i="8"/>
  <c r="AG129" i="8"/>
  <c r="AH129" i="8"/>
  <c r="Z130" i="8"/>
  <c r="AA130" i="8"/>
  <c r="AB130" i="8"/>
  <c r="AC130" i="8"/>
  <c r="AD130" i="8"/>
  <c r="AE130" i="8"/>
  <c r="AF130" i="8"/>
  <c r="AG130" i="8"/>
  <c r="AH130" i="8"/>
  <c r="Z131" i="8"/>
  <c r="AA131" i="8"/>
  <c r="AB131" i="8"/>
  <c r="AC131" i="8"/>
  <c r="AD131" i="8"/>
  <c r="AE131" i="8"/>
  <c r="AF131" i="8"/>
  <c r="AG131" i="8"/>
  <c r="AH131" i="8"/>
  <c r="Z132" i="8"/>
  <c r="AA132" i="8"/>
  <c r="AB132" i="8"/>
  <c r="AC132" i="8"/>
  <c r="AD132" i="8"/>
  <c r="AE132" i="8"/>
  <c r="AF132" i="8"/>
  <c r="AG132" i="8"/>
  <c r="AH132" i="8"/>
  <c r="Z133" i="8"/>
  <c r="AA133" i="8"/>
  <c r="AB133" i="8"/>
  <c r="AC133" i="8"/>
  <c r="AD133" i="8"/>
  <c r="AE133" i="8"/>
  <c r="AF133" i="8"/>
  <c r="AG133" i="8"/>
  <c r="AH133" i="8"/>
  <c r="Z134" i="8"/>
  <c r="AA134" i="8"/>
  <c r="AB134" i="8"/>
  <c r="AC134" i="8"/>
  <c r="AD134" i="8"/>
  <c r="AE134" i="8"/>
  <c r="AF134" i="8"/>
  <c r="AG134" i="8"/>
  <c r="AH134" i="8"/>
  <c r="Z135" i="8"/>
  <c r="AA135" i="8"/>
  <c r="AB135" i="8"/>
  <c r="AC135" i="8"/>
  <c r="AD135" i="8"/>
  <c r="AE135" i="8"/>
  <c r="AF135" i="8"/>
  <c r="AG135" i="8"/>
  <c r="AH135" i="8"/>
  <c r="Z136" i="8"/>
  <c r="AA136" i="8"/>
  <c r="AB136" i="8"/>
  <c r="AC136" i="8"/>
  <c r="AD136" i="8"/>
  <c r="AE136" i="8"/>
  <c r="AF136" i="8"/>
  <c r="AG136" i="8"/>
  <c r="AH136" i="8"/>
  <c r="Z137" i="8"/>
  <c r="AA137" i="8"/>
  <c r="AB137" i="8"/>
  <c r="AC137" i="8"/>
  <c r="AD137" i="8"/>
  <c r="AE137" i="8"/>
  <c r="AF137" i="8"/>
  <c r="AG137" i="8"/>
  <c r="AH137" i="8"/>
  <c r="Z138" i="8"/>
  <c r="AA138" i="8"/>
  <c r="AB138" i="8"/>
  <c r="AC138" i="8"/>
  <c r="AD138" i="8"/>
  <c r="AE138" i="8"/>
  <c r="AF138" i="8"/>
  <c r="AG138" i="8"/>
  <c r="AH138" i="8"/>
  <c r="Z139" i="8"/>
  <c r="AA139" i="8"/>
  <c r="AB139" i="8"/>
  <c r="AC139" i="8"/>
  <c r="AD139" i="8"/>
  <c r="AE139" i="8"/>
  <c r="AF139" i="8"/>
  <c r="AG139" i="8"/>
  <c r="AH139" i="8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I22" i="7"/>
  <c r="S22" i="7" s="1"/>
  <c r="AH22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C22" i="7" l="1"/>
  <c r="R22" i="7"/>
  <c r="Z22" i="7"/>
  <c r="AG22" i="7"/>
  <c r="Y22" i="7"/>
  <c r="AD22" i="7"/>
  <c r="V22" i="7"/>
  <c r="M8" i="8"/>
  <c r="I8" i="8"/>
  <c r="L8" i="8"/>
  <c r="H8" i="8"/>
  <c r="O8" i="8"/>
  <c r="K8" i="8"/>
  <c r="G8" i="8"/>
  <c r="N8" i="8"/>
  <c r="J8" i="8"/>
  <c r="U22" i="7"/>
  <c r="I24" i="7"/>
  <c r="AF22" i="7"/>
  <c r="AB22" i="7"/>
  <c r="X22" i="7"/>
  <c r="T22" i="7"/>
  <c r="AE22" i="7"/>
  <c r="AA22" i="7"/>
  <c r="W22" i="7"/>
  <c r="R24" i="7" l="1"/>
  <c r="S24" i="7"/>
  <c r="AA24" i="7"/>
  <c r="I25" i="7"/>
  <c r="G8" i="7"/>
  <c r="K8" i="7"/>
  <c r="O8" i="7"/>
  <c r="H8" i="7"/>
  <c r="L8" i="7"/>
  <c r="T24" i="7"/>
  <c r="X24" i="7"/>
  <c r="AB24" i="7"/>
  <c r="AF24" i="7"/>
  <c r="J8" i="7"/>
  <c r="V24" i="7"/>
  <c r="Z24" i="7"/>
  <c r="AD24" i="7"/>
  <c r="W24" i="7"/>
  <c r="AE24" i="7"/>
  <c r="I8" i="7"/>
  <c r="M8" i="7"/>
  <c r="U24" i="7"/>
  <c r="Y24" i="7"/>
  <c r="AC24" i="7"/>
  <c r="AG24" i="7"/>
  <c r="F8" i="7"/>
  <c r="N8" i="7"/>
  <c r="AH24" i="7"/>
  <c r="Y25" i="7" l="1"/>
  <c r="R25" i="7"/>
  <c r="V25" i="7"/>
  <c r="Z25" i="7"/>
  <c r="AD25" i="7"/>
  <c r="AH25" i="7"/>
  <c r="T25" i="7"/>
  <c r="AB25" i="7"/>
  <c r="U25" i="7"/>
  <c r="AG25" i="7"/>
  <c r="S25" i="7"/>
  <c r="W25" i="7"/>
  <c r="AA25" i="7"/>
  <c r="AE25" i="7"/>
  <c r="X25" i="7"/>
  <c r="AF25" i="7"/>
  <c r="AC25" i="7"/>
  <c r="AH138" i="2" l="1"/>
  <c r="AG138" i="2"/>
  <c r="AF138" i="2"/>
  <c r="AE138" i="2"/>
  <c r="AD138" i="2"/>
  <c r="AC138" i="2"/>
  <c r="AB138" i="2"/>
  <c r="AA138" i="2"/>
  <c r="Z138" i="2"/>
  <c r="AH137" i="2"/>
  <c r="AG137" i="2"/>
  <c r="AF137" i="2"/>
  <c r="AE137" i="2"/>
  <c r="AD137" i="2"/>
  <c r="AC137" i="2"/>
  <c r="AB137" i="2"/>
  <c r="AA137" i="2"/>
  <c r="Z137" i="2"/>
  <c r="AH136" i="2"/>
  <c r="AG136" i="2"/>
  <c r="AF136" i="2"/>
  <c r="AE136" i="2"/>
  <c r="AD136" i="2"/>
  <c r="AC136" i="2"/>
  <c r="AB136" i="2"/>
  <c r="AA136" i="2"/>
  <c r="Z136" i="2"/>
  <c r="AH135" i="2"/>
  <c r="AG135" i="2"/>
  <c r="AF135" i="2"/>
  <c r="AE135" i="2"/>
  <c r="AD135" i="2"/>
  <c r="AC135" i="2"/>
  <c r="AB135" i="2"/>
  <c r="AA135" i="2"/>
  <c r="Z135" i="2"/>
  <c r="AH134" i="2"/>
  <c r="AG134" i="2"/>
  <c r="AF134" i="2"/>
  <c r="AE134" i="2"/>
  <c r="AD134" i="2"/>
  <c r="AC134" i="2"/>
  <c r="AB134" i="2"/>
  <c r="AA134" i="2"/>
  <c r="Z134" i="2"/>
  <c r="AH133" i="2"/>
  <c r="AG133" i="2"/>
  <c r="AF133" i="2"/>
  <c r="AE133" i="2"/>
  <c r="AD133" i="2"/>
  <c r="AC133" i="2"/>
  <c r="AB133" i="2"/>
  <c r="AA133" i="2"/>
  <c r="Z133" i="2"/>
  <c r="AH132" i="2"/>
  <c r="AG132" i="2"/>
  <c r="AF132" i="2"/>
  <c r="AE132" i="2"/>
  <c r="AD132" i="2"/>
  <c r="AC132" i="2"/>
  <c r="AB132" i="2"/>
  <c r="AA132" i="2"/>
  <c r="Z132" i="2"/>
  <c r="AH131" i="2"/>
  <c r="AG131" i="2"/>
  <c r="AF131" i="2"/>
  <c r="AE131" i="2"/>
  <c r="AD131" i="2"/>
  <c r="AC131" i="2"/>
  <c r="AB131" i="2"/>
  <c r="AA131" i="2"/>
  <c r="Z131" i="2"/>
  <c r="AH130" i="2"/>
  <c r="AG130" i="2"/>
  <c r="AF130" i="2"/>
  <c r="AE130" i="2"/>
  <c r="AD130" i="2"/>
  <c r="AC130" i="2"/>
  <c r="AB130" i="2"/>
  <c r="AA130" i="2"/>
  <c r="Z130" i="2"/>
  <c r="AH129" i="2"/>
  <c r="AG129" i="2"/>
  <c r="AF129" i="2"/>
  <c r="AE129" i="2"/>
  <c r="AD129" i="2"/>
  <c r="AC129" i="2"/>
  <c r="AB129" i="2"/>
  <c r="AA129" i="2"/>
  <c r="Z129" i="2"/>
  <c r="AH128" i="2"/>
  <c r="AG128" i="2"/>
  <c r="AF128" i="2"/>
  <c r="AE128" i="2"/>
  <c r="AD128" i="2"/>
  <c r="AC128" i="2"/>
  <c r="AB128" i="2"/>
  <c r="AA128" i="2"/>
  <c r="Z128" i="2"/>
  <c r="AH127" i="2"/>
  <c r="AG127" i="2"/>
  <c r="AF127" i="2"/>
  <c r="AE127" i="2"/>
  <c r="AD127" i="2"/>
  <c r="AC127" i="2"/>
  <c r="AB127" i="2"/>
  <c r="AA127" i="2"/>
  <c r="Z127" i="2"/>
  <c r="AH126" i="2"/>
  <c r="AG126" i="2"/>
  <c r="AF126" i="2"/>
  <c r="AE126" i="2"/>
  <c r="AD126" i="2"/>
  <c r="AC126" i="2"/>
  <c r="AB126" i="2"/>
  <c r="AA126" i="2"/>
  <c r="Z126" i="2"/>
  <c r="AH125" i="2"/>
  <c r="AG125" i="2"/>
  <c r="AF125" i="2"/>
  <c r="AE125" i="2"/>
  <c r="AD125" i="2"/>
  <c r="AC125" i="2"/>
  <c r="AB125" i="2"/>
  <c r="AA125" i="2"/>
  <c r="Z125" i="2"/>
  <c r="AH124" i="2"/>
  <c r="AG124" i="2"/>
  <c r="AF124" i="2"/>
  <c r="AE124" i="2"/>
  <c r="AD124" i="2"/>
  <c r="AC124" i="2"/>
  <c r="AB124" i="2"/>
  <c r="AA124" i="2"/>
  <c r="Z124" i="2"/>
  <c r="AH123" i="2"/>
  <c r="AG123" i="2"/>
  <c r="AF123" i="2"/>
  <c r="AE123" i="2"/>
  <c r="AD123" i="2"/>
  <c r="AC123" i="2"/>
  <c r="AB123" i="2"/>
  <c r="AA123" i="2"/>
  <c r="Z123" i="2"/>
  <c r="AH122" i="2"/>
  <c r="AG122" i="2"/>
  <c r="AF122" i="2"/>
  <c r="AE122" i="2"/>
  <c r="AD122" i="2"/>
  <c r="AC122" i="2"/>
  <c r="AB122" i="2"/>
  <c r="AA122" i="2"/>
  <c r="Z122" i="2"/>
  <c r="AH121" i="2"/>
  <c r="AG121" i="2"/>
  <c r="AF121" i="2"/>
  <c r="AE121" i="2"/>
  <c r="AD121" i="2"/>
  <c r="AC121" i="2"/>
  <c r="AB121" i="2"/>
  <c r="AA121" i="2"/>
  <c r="Z121" i="2"/>
  <c r="AH120" i="2"/>
  <c r="AG120" i="2"/>
  <c r="AF120" i="2"/>
  <c r="AE120" i="2"/>
  <c r="AD120" i="2"/>
  <c r="AC120" i="2"/>
  <c r="AB120" i="2"/>
  <c r="AA120" i="2"/>
  <c r="Z120" i="2"/>
  <c r="AH119" i="2"/>
  <c r="AG119" i="2"/>
  <c r="AF119" i="2"/>
  <c r="AE119" i="2"/>
  <c r="AD119" i="2"/>
  <c r="AC119" i="2"/>
  <c r="AB119" i="2"/>
  <c r="AA119" i="2"/>
  <c r="Z119" i="2"/>
  <c r="AH118" i="2"/>
  <c r="AG118" i="2"/>
  <c r="AF118" i="2"/>
  <c r="AE118" i="2"/>
  <c r="AD118" i="2"/>
  <c r="AC118" i="2"/>
  <c r="AB118" i="2"/>
  <c r="AA118" i="2"/>
  <c r="Z118" i="2"/>
  <c r="AH117" i="2"/>
  <c r="AG117" i="2"/>
  <c r="AF117" i="2"/>
  <c r="AE117" i="2"/>
  <c r="AD117" i="2"/>
  <c r="AC117" i="2"/>
  <c r="AB117" i="2"/>
  <c r="AA117" i="2"/>
  <c r="Z117" i="2"/>
  <c r="BB114" i="2"/>
  <c r="AY114" i="2"/>
  <c r="AV114" i="2"/>
  <c r="AS114" i="2"/>
  <c r="D114" i="2"/>
  <c r="AH112" i="2"/>
  <c r="AG112" i="2"/>
  <c r="AF112" i="2"/>
  <c r="AE112" i="2"/>
  <c r="AD112" i="2"/>
  <c r="AC112" i="2"/>
  <c r="AB112" i="2"/>
  <c r="AA112" i="2"/>
  <c r="Z112" i="2"/>
  <c r="AH111" i="2"/>
  <c r="AG111" i="2"/>
  <c r="AF111" i="2"/>
  <c r="AE111" i="2"/>
  <c r="AD111" i="2"/>
  <c r="AC111" i="2"/>
  <c r="AB111" i="2"/>
  <c r="AA111" i="2"/>
  <c r="Z111" i="2"/>
  <c r="AH110" i="2"/>
  <c r="AG110" i="2"/>
  <c r="AF110" i="2"/>
  <c r="AE110" i="2"/>
  <c r="AD110" i="2"/>
  <c r="AC110" i="2"/>
  <c r="AB110" i="2"/>
  <c r="AA110" i="2"/>
  <c r="Z110" i="2"/>
  <c r="AH109" i="2"/>
  <c r="AG109" i="2"/>
  <c r="AF109" i="2"/>
  <c r="AE109" i="2"/>
  <c r="AD109" i="2"/>
  <c r="AC109" i="2"/>
  <c r="AB109" i="2"/>
  <c r="AA109" i="2"/>
  <c r="Z109" i="2"/>
  <c r="AH108" i="2"/>
  <c r="AG108" i="2"/>
  <c r="AF108" i="2"/>
  <c r="AE108" i="2"/>
  <c r="AD108" i="2"/>
  <c r="AC108" i="2"/>
  <c r="AB108" i="2"/>
  <c r="AA108" i="2"/>
  <c r="Z108" i="2"/>
  <c r="AH107" i="2"/>
  <c r="AG107" i="2"/>
  <c r="AF107" i="2"/>
  <c r="AE107" i="2"/>
  <c r="AD107" i="2"/>
  <c r="AC107" i="2"/>
  <c r="AB107" i="2"/>
  <c r="AA107" i="2"/>
  <c r="Z107" i="2"/>
  <c r="AH106" i="2"/>
  <c r="AG106" i="2"/>
  <c r="AF106" i="2"/>
  <c r="AE106" i="2"/>
  <c r="AD106" i="2"/>
  <c r="AC106" i="2"/>
  <c r="AB106" i="2"/>
  <c r="AA106" i="2"/>
  <c r="Z106" i="2"/>
  <c r="AH105" i="2"/>
  <c r="AG105" i="2"/>
  <c r="AF105" i="2"/>
  <c r="AE105" i="2"/>
  <c r="AD105" i="2"/>
  <c r="AC105" i="2"/>
  <c r="AB105" i="2"/>
  <c r="AA105" i="2"/>
  <c r="Z105" i="2"/>
  <c r="AH104" i="2"/>
  <c r="AG104" i="2"/>
  <c r="AF104" i="2"/>
  <c r="AE104" i="2"/>
  <c r="AD104" i="2"/>
  <c r="AC104" i="2"/>
  <c r="AB104" i="2"/>
  <c r="AA104" i="2"/>
  <c r="Z104" i="2"/>
  <c r="AH103" i="2"/>
  <c r="AG103" i="2"/>
  <c r="AF103" i="2"/>
  <c r="AE103" i="2"/>
  <c r="AD103" i="2"/>
  <c r="AC103" i="2"/>
  <c r="AB103" i="2"/>
  <c r="AA103" i="2"/>
  <c r="Z103" i="2"/>
  <c r="AH102" i="2"/>
  <c r="AG102" i="2"/>
  <c r="AF102" i="2"/>
  <c r="AE102" i="2"/>
  <c r="AD102" i="2"/>
  <c r="AC102" i="2"/>
  <c r="AB102" i="2"/>
  <c r="AA102" i="2"/>
  <c r="Z102" i="2"/>
  <c r="AH101" i="2"/>
  <c r="AG101" i="2"/>
  <c r="AF101" i="2"/>
  <c r="AE101" i="2"/>
  <c r="AD101" i="2"/>
  <c r="AC101" i="2"/>
  <c r="AB101" i="2"/>
  <c r="AA101" i="2"/>
  <c r="Z101" i="2"/>
  <c r="AH100" i="2"/>
  <c r="AG100" i="2"/>
  <c r="AF100" i="2"/>
  <c r="AE100" i="2"/>
  <c r="AD100" i="2"/>
  <c r="AC100" i="2"/>
  <c r="AB100" i="2"/>
  <c r="AA100" i="2"/>
  <c r="Z100" i="2"/>
  <c r="AH99" i="2"/>
  <c r="AG99" i="2"/>
  <c r="AF99" i="2"/>
  <c r="AE99" i="2"/>
  <c r="AD99" i="2"/>
  <c r="AC99" i="2"/>
  <c r="AB99" i="2"/>
  <c r="AA99" i="2"/>
  <c r="Z99" i="2"/>
  <c r="AH98" i="2"/>
  <c r="AG98" i="2"/>
  <c r="AF98" i="2"/>
  <c r="AE98" i="2"/>
  <c r="AD98" i="2"/>
  <c r="AC98" i="2"/>
  <c r="AB98" i="2"/>
  <c r="AA98" i="2"/>
  <c r="Z98" i="2"/>
  <c r="AH97" i="2"/>
  <c r="AG97" i="2"/>
  <c r="AF97" i="2"/>
  <c r="AE97" i="2"/>
  <c r="AD97" i="2"/>
  <c r="AC97" i="2"/>
  <c r="AB97" i="2"/>
  <c r="AA97" i="2"/>
  <c r="Z97" i="2"/>
  <c r="AH96" i="2"/>
  <c r="AG96" i="2"/>
  <c r="AF96" i="2"/>
  <c r="AE96" i="2"/>
  <c r="AD96" i="2"/>
  <c r="AC96" i="2"/>
  <c r="AB96" i="2"/>
  <c r="AA96" i="2"/>
  <c r="Z96" i="2"/>
  <c r="AH95" i="2"/>
  <c r="AG95" i="2"/>
  <c r="AF95" i="2"/>
  <c r="AE95" i="2"/>
  <c r="AD95" i="2"/>
  <c r="AC95" i="2"/>
  <c r="AB95" i="2"/>
  <c r="AA95" i="2"/>
  <c r="Z95" i="2"/>
  <c r="AH94" i="2"/>
  <c r="AG94" i="2"/>
  <c r="AF94" i="2"/>
  <c r="AE94" i="2"/>
  <c r="AD94" i="2"/>
  <c r="AC94" i="2"/>
  <c r="AB94" i="2"/>
  <c r="AA94" i="2"/>
  <c r="Z94" i="2"/>
  <c r="AH93" i="2"/>
  <c r="AG93" i="2"/>
  <c r="AF93" i="2"/>
  <c r="AE93" i="2"/>
  <c r="AD93" i="2"/>
  <c r="AC93" i="2"/>
  <c r="AB93" i="2"/>
  <c r="AA93" i="2"/>
  <c r="Z93" i="2"/>
  <c r="AH92" i="2"/>
  <c r="AG92" i="2"/>
  <c r="AF92" i="2"/>
  <c r="AE92" i="2"/>
  <c r="AD92" i="2"/>
  <c r="AC92" i="2"/>
  <c r="AB92" i="2"/>
  <c r="AA92" i="2"/>
  <c r="Z92" i="2"/>
  <c r="AH91" i="2"/>
  <c r="AG91" i="2"/>
  <c r="AF91" i="2"/>
  <c r="AE91" i="2"/>
  <c r="AD91" i="2"/>
  <c r="AC91" i="2"/>
  <c r="AB91" i="2"/>
  <c r="AA91" i="2"/>
  <c r="Z91" i="2"/>
  <c r="BB88" i="2"/>
  <c r="AY88" i="2"/>
  <c r="AV88" i="2"/>
  <c r="AS88" i="2"/>
  <c r="D88" i="2"/>
  <c r="AH86" i="2"/>
  <c r="AG86" i="2"/>
  <c r="AF86" i="2"/>
  <c r="AE86" i="2"/>
  <c r="AD86" i="2"/>
  <c r="AC86" i="2"/>
  <c r="AB86" i="2"/>
  <c r="AA86" i="2"/>
  <c r="Z86" i="2"/>
  <c r="AH85" i="2"/>
  <c r="AG85" i="2"/>
  <c r="AF85" i="2"/>
  <c r="AE85" i="2"/>
  <c r="AD85" i="2"/>
  <c r="AC85" i="2"/>
  <c r="AB85" i="2"/>
  <c r="AA85" i="2"/>
  <c r="Z85" i="2"/>
  <c r="AH84" i="2"/>
  <c r="AG84" i="2"/>
  <c r="AF84" i="2"/>
  <c r="AE84" i="2"/>
  <c r="AD84" i="2"/>
  <c r="AC84" i="2"/>
  <c r="AB84" i="2"/>
  <c r="AA84" i="2"/>
  <c r="Z84" i="2"/>
  <c r="AH83" i="2"/>
  <c r="AG83" i="2"/>
  <c r="AF83" i="2"/>
  <c r="AE83" i="2"/>
  <c r="AD83" i="2"/>
  <c r="AC83" i="2"/>
  <c r="AB83" i="2"/>
  <c r="AA83" i="2"/>
  <c r="Z83" i="2"/>
  <c r="AH82" i="2"/>
  <c r="AG82" i="2"/>
  <c r="AF82" i="2"/>
  <c r="AE82" i="2"/>
  <c r="AD82" i="2"/>
  <c r="AC82" i="2"/>
  <c r="AB82" i="2"/>
  <c r="AA82" i="2"/>
  <c r="Z82" i="2"/>
  <c r="AH81" i="2"/>
  <c r="AG81" i="2"/>
  <c r="AF81" i="2"/>
  <c r="AE81" i="2"/>
  <c r="AD81" i="2"/>
  <c r="AC81" i="2"/>
  <c r="AB81" i="2"/>
  <c r="AA81" i="2"/>
  <c r="Z81" i="2"/>
  <c r="AH80" i="2"/>
  <c r="AG80" i="2"/>
  <c r="AF80" i="2"/>
  <c r="AE80" i="2"/>
  <c r="AD80" i="2"/>
  <c r="AC80" i="2"/>
  <c r="AB80" i="2"/>
  <c r="AA80" i="2"/>
  <c r="Z80" i="2"/>
  <c r="AH79" i="2"/>
  <c r="AG79" i="2"/>
  <c r="AF79" i="2"/>
  <c r="AE79" i="2"/>
  <c r="AD79" i="2"/>
  <c r="AC79" i="2"/>
  <c r="AB79" i="2"/>
  <c r="AA79" i="2"/>
  <c r="Z79" i="2"/>
  <c r="AH78" i="2"/>
  <c r="AG78" i="2"/>
  <c r="AF78" i="2"/>
  <c r="AE78" i="2"/>
  <c r="AD78" i="2"/>
  <c r="AC78" i="2"/>
  <c r="AB78" i="2"/>
  <c r="AA78" i="2"/>
  <c r="Z78" i="2"/>
  <c r="AH77" i="2"/>
  <c r="AG77" i="2"/>
  <c r="AF77" i="2"/>
  <c r="AE77" i="2"/>
  <c r="AD77" i="2"/>
  <c r="AC77" i="2"/>
  <c r="AB77" i="2"/>
  <c r="AA77" i="2"/>
  <c r="Z77" i="2"/>
  <c r="AH76" i="2"/>
  <c r="AG76" i="2"/>
  <c r="AF76" i="2"/>
  <c r="AE76" i="2"/>
  <c r="AD76" i="2"/>
  <c r="AC76" i="2"/>
  <c r="AB76" i="2"/>
  <c r="AA76" i="2"/>
  <c r="Z76" i="2"/>
  <c r="AH75" i="2"/>
  <c r="AG75" i="2"/>
  <c r="AF75" i="2"/>
  <c r="AE75" i="2"/>
  <c r="AD75" i="2"/>
  <c r="AC75" i="2"/>
  <c r="AB75" i="2"/>
  <c r="AA75" i="2"/>
  <c r="Z75" i="2"/>
  <c r="AH74" i="2"/>
  <c r="AG74" i="2"/>
  <c r="AF74" i="2"/>
  <c r="AE74" i="2"/>
  <c r="AD74" i="2"/>
  <c r="AC74" i="2"/>
  <c r="AB74" i="2"/>
  <c r="AA74" i="2"/>
  <c r="Z74" i="2"/>
  <c r="AH73" i="2"/>
  <c r="AG73" i="2"/>
  <c r="AF73" i="2"/>
  <c r="AE73" i="2"/>
  <c r="AD73" i="2"/>
  <c r="AC73" i="2"/>
  <c r="AB73" i="2"/>
  <c r="AA73" i="2"/>
  <c r="Z73" i="2"/>
  <c r="AH72" i="2"/>
  <c r="AG72" i="2"/>
  <c r="AF72" i="2"/>
  <c r="AE72" i="2"/>
  <c r="AD72" i="2"/>
  <c r="AC72" i="2"/>
  <c r="AB72" i="2"/>
  <c r="AA72" i="2"/>
  <c r="Z72" i="2"/>
  <c r="AH71" i="2"/>
  <c r="AG71" i="2"/>
  <c r="AF71" i="2"/>
  <c r="AE71" i="2"/>
  <c r="AD71" i="2"/>
  <c r="AC71" i="2"/>
  <c r="AB71" i="2"/>
  <c r="AA71" i="2"/>
  <c r="Z71" i="2"/>
  <c r="AH70" i="2"/>
  <c r="AG70" i="2"/>
  <c r="AF70" i="2"/>
  <c r="AE70" i="2"/>
  <c r="AD70" i="2"/>
  <c r="AC70" i="2"/>
  <c r="AB70" i="2"/>
  <c r="AA70" i="2"/>
  <c r="Z70" i="2"/>
  <c r="AH69" i="2"/>
  <c r="AG69" i="2"/>
  <c r="AF69" i="2"/>
  <c r="AE69" i="2"/>
  <c r="AD69" i="2"/>
  <c r="AC69" i="2"/>
  <c r="AB69" i="2"/>
  <c r="AA69" i="2"/>
  <c r="Z69" i="2"/>
  <c r="AH68" i="2"/>
  <c r="AG68" i="2"/>
  <c r="AF68" i="2"/>
  <c r="AE68" i="2"/>
  <c r="AD68" i="2"/>
  <c r="AC68" i="2"/>
  <c r="AB68" i="2"/>
  <c r="AA68" i="2"/>
  <c r="Z68" i="2"/>
  <c r="AH67" i="2"/>
  <c r="AG67" i="2"/>
  <c r="AF67" i="2"/>
  <c r="AE67" i="2"/>
  <c r="AD67" i="2"/>
  <c r="AC67" i="2"/>
  <c r="AB67" i="2"/>
  <c r="AA67" i="2"/>
  <c r="Z67" i="2"/>
  <c r="AH66" i="2"/>
  <c r="AG66" i="2"/>
  <c r="AF66" i="2"/>
  <c r="AE66" i="2"/>
  <c r="AD66" i="2"/>
  <c r="AC66" i="2"/>
  <c r="AB66" i="2"/>
  <c r="AA66" i="2"/>
  <c r="Z66" i="2"/>
  <c r="AH65" i="2"/>
  <c r="AG65" i="2"/>
  <c r="AF65" i="2"/>
  <c r="AE65" i="2"/>
  <c r="AD65" i="2"/>
  <c r="AC65" i="2"/>
  <c r="AB65" i="2"/>
  <c r="AA65" i="2"/>
  <c r="Z65" i="2"/>
  <c r="BB62" i="2"/>
  <c r="AY62" i="2"/>
  <c r="AV62" i="2"/>
  <c r="AS62" i="2"/>
  <c r="D62" i="2"/>
  <c r="AH60" i="2"/>
  <c r="AG60" i="2"/>
  <c r="AF60" i="2"/>
  <c r="AE60" i="2"/>
  <c r="AD60" i="2"/>
  <c r="AC60" i="2"/>
  <c r="AB60" i="2"/>
  <c r="AA60" i="2"/>
  <c r="Z60" i="2"/>
  <c r="AH59" i="2"/>
  <c r="AG59" i="2"/>
  <c r="AF59" i="2"/>
  <c r="AE59" i="2"/>
  <c r="AD59" i="2"/>
  <c r="AC59" i="2"/>
  <c r="AB59" i="2"/>
  <c r="AA59" i="2"/>
  <c r="Z59" i="2"/>
  <c r="AH58" i="2"/>
  <c r="AG58" i="2"/>
  <c r="AF58" i="2"/>
  <c r="AE58" i="2"/>
  <c r="AD58" i="2"/>
  <c r="AC58" i="2"/>
  <c r="AB58" i="2"/>
  <c r="AA58" i="2"/>
  <c r="Z58" i="2"/>
  <c r="AH57" i="2"/>
  <c r="AG57" i="2"/>
  <c r="AF57" i="2"/>
  <c r="AE57" i="2"/>
  <c r="AD57" i="2"/>
  <c r="AC57" i="2"/>
  <c r="AB57" i="2"/>
  <c r="AA57" i="2"/>
  <c r="Z57" i="2"/>
  <c r="AH56" i="2"/>
  <c r="AG56" i="2"/>
  <c r="AF56" i="2"/>
  <c r="AE56" i="2"/>
  <c r="AD56" i="2"/>
  <c r="AC56" i="2"/>
  <c r="AB56" i="2"/>
  <c r="AA56" i="2"/>
  <c r="Z56" i="2"/>
  <c r="AH55" i="2"/>
  <c r="AG55" i="2"/>
  <c r="AF55" i="2"/>
  <c r="AE55" i="2"/>
  <c r="AD55" i="2"/>
  <c r="AC55" i="2"/>
  <c r="AB55" i="2"/>
  <c r="AA55" i="2"/>
  <c r="Z55" i="2"/>
  <c r="AH54" i="2"/>
  <c r="AG54" i="2"/>
  <c r="AF54" i="2"/>
  <c r="AE54" i="2"/>
  <c r="AD54" i="2"/>
  <c r="AC54" i="2"/>
  <c r="AB54" i="2"/>
  <c r="AA54" i="2"/>
  <c r="Z54" i="2"/>
  <c r="AH53" i="2"/>
  <c r="AG53" i="2"/>
  <c r="AF53" i="2"/>
  <c r="AE53" i="2"/>
  <c r="AD53" i="2"/>
  <c r="AC53" i="2"/>
  <c r="AB53" i="2"/>
  <c r="AA53" i="2"/>
  <c r="Z53" i="2"/>
  <c r="AH52" i="2"/>
  <c r="AG52" i="2"/>
  <c r="AF52" i="2"/>
  <c r="AE52" i="2"/>
  <c r="AD52" i="2"/>
  <c r="AC52" i="2"/>
  <c r="AB52" i="2"/>
  <c r="AA52" i="2"/>
  <c r="Z52" i="2"/>
  <c r="AH51" i="2"/>
  <c r="AG51" i="2"/>
  <c r="AF51" i="2"/>
  <c r="AE51" i="2"/>
  <c r="AD51" i="2"/>
  <c r="AC51" i="2"/>
  <c r="AB51" i="2"/>
  <c r="AA51" i="2"/>
  <c r="Z51" i="2"/>
  <c r="AH50" i="2"/>
  <c r="AG50" i="2"/>
  <c r="AF50" i="2"/>
  <c r="AE50" i="2"/>
  <c r="AD50" i="2"/>
  <c r="AC50" i="2"/>
  <c r="AB50" i="2"/>
  <c r="AA50" i="2"/>
  <c r="Z50" i="2"/>
  <c r="AH49" i="2"/>
  <c r="AG49" i="2"/>
  <c r="AF49" i="2"/>
  <c r="AE49" i="2"/>
  <c r="AD49" i="2"/>
  <c r="AC49" i="2"/>
  <c r="AB49" i="2"/>
  <c r="AA49" i="2"/>
  <c r="Z49" i="2"/>
  <c r="AH48" i="2"/>
  <c r="AG48" i="2"/>
  <c r="AF48" i="2"/>
  <c r="AE48" i="2"/>
  <c r="AD48" i="2"/>
  <c r="AC48" i="2"/>
  <c r="AB48" i="2"/>
  <c r="AA48" i="2"/>
  <c r="Z48" i="2"/>
  <c r="AH47" i="2"/>
  <c r="AG47" i="2"/>
  <c r="AF47" i="2"/>
  <c r="AE47" i="2"/>
  <c r="AD47" i="2"/>
  <c r="AC47" i="2"/>
  <c r="AB47" i="2"/>
  <c r="AA47" i="2"/>
  <c r="Z47" i="2"/>
  <c r="AH46" i="2"/>
  <c r="AG46" i="2"/>
  <c r="AF46" i="2"/>
  <c r="AE46" i="2"/>
  <c r="AD46" i="2"/>
  <c r="AC46" i="2"/>
  <c r="AB46" i="2"/>
  <c r="AA46" i="2"/>
  <c r="Z46" i="2"/>
  <c r="AH45" i="2"/>
  <c r="AG45" i="2"/>
  <c r="AF45" i="2"/>
  <c r="AE45" i="2"/>
  <c r="AD45" i="2"/>
  <c r="AC45" i="2"/>
  <c r="AB45" i="2"/>
  <c r="AA45" i="2"/>
  <c r="Z45" i="2"/>
  <c r="AH44" i="2"/>
  <c r="AG44" i="2"/>
  <c r="AF44" i="2"/>
  <c r="AE44" i="2"/>
  <c r="AD44" i="2"/>
  <c r="AC44" i="2"/>
  <c r="AB44" i="2"/>
  <c r="AA44" i="2"/>
  <c r="Z44" i="2"/>
  <c r="AH43" i="2"/>
  <c r="AG43" i="2"/>
  <c r="AF43" i="2"/>
  <c r="AE43" i="2"/>
  <c r="AD43" i="2"/>
  <c r="AC43" i="2"/>
  <c r="AB43" i="2"/>
  <c r="AA43" i="2"/>
  <c r="Z43" i="2"/>
  <c r="AH42" i="2"/>
  <c r="AG42" i="2"/>
  <c r="AF42" i="2"/>
  <c r="AE42" i="2"/>
  <c r="AD42" i="2"/>
  <c r="AC42" i="2"/>
  <c r="AB42" i="2"/>
  <c r="AA42" i="2"/>
  <c r="Z42" i="2"/>
  <c r="AH41" i="2"/>
  <c r="AG41" i="2"/>
  <c r="AF41" i="2"/>
  <c r="AE41" i="2"/>
  <c r="AD41" i="2"/>
  <c r="AC41" i="2"/>
  <c r="AB41" i="2"/>
  <c r="AA41" i="2"/>
  <c r="Z41" i="2"/>
  <c r="AH40" i="2"/>
  <c r="AG40" i="2"/>
  <c r="AF40" i="2"/>
  <c r="AE40" i="2"/>
  <c r="AD40" i="2"/>
  <c r="AC40" i="2"/>
  <c r="AB40" i="2"/>
  <c r="AA40" i="2"/>
  <c r="Z40" i="2"/>
  <c r="AH39" i="2"/>
  <c r="AG39" i="2"/>
  <c r="AF39" i="2"/>
  <c r="AE39" i="2"/>
  <c r="AD39" i="2"/>
  <c r="AC39" i="2"/>
  <c r="AB39" i="2"/>
  <c r="AA39" i="2"/>
  <c r="Z39" i="2"/>
  <c r="BB36" i="2"/>
  <c r="AY36" i="2"/>
  <c r="AV36" i="2"/>
  <c r="AS36" i="2"/>
  <c r="D36" i="2"/>
  <c r="AH34" i="2"/>
  <c r="AG34" i="2"/>
  <c r="AF34" i="2"/>
  <c r="AE34" i="2"/>
  <c r="AD34" i="2"/>
  <c r="AC34" i="2"/>
  <c r="AB34" i="2"/>
  <c r="AA34" i="2"/>
  <c r="Z34" i="2"/>
  <c r="M7" i="2" s="1"/>
  <c r="AH33" i="2"/>
  <c r="AG33" i="2"/>
  <c r="AF33" i="2"/>
  <c r="AE33" i="2"/>
  <c r="AD33" i="2"/>
  <c r="AC33" i="2"/>
  <c r="AB33" i="2"/>
  <c r="AA33" i="2"/>
  <c r="Z33" i="2"/>
  <c r="AH31" i="2"/>
  <c r="AG31" i="2"/>
  <c r="AF31" i="2"/>
  <c r="AE31" i="2"/>
  <c r="AD31" i="2"/>
  <c r="AC31" i="2"/>
  <c r="AB31" i="2"/>
  <c r="AA31" i="2"/>
  <c r="Z31" i="2"/>
  <c r="AH30" i="2"/>
  <c r="AG30" i="2"/>
  <c r="AF30" i="2"/>
  <c r="AE30" i="2"/>
  <c r="AD30" i="2"/>
  <c r="AC30" i="2"/>
  <c r="AB30" i="2"/>
  <c r="AA30" i="2"/>
  <c r="Z30" i="2"/>
  <c r="AH29" i="2"/>
  <c r="AG29" i="2"/>
  <c r="AF29" i="2"/>
  <c r="AE29" i="2"/>
  <c r="AD29" i="2"/>
  <c r="AC29" i="2"/>
  <c r="AB29" i="2"/>
  <c r="AA29" i="2"/>
  <c r="Z29" i="2"/>
  <c r="AH28" i="2"/>
  <c r="AG28" i="2"/>
  <c r="AF28" i="2"/>
  <c r="AE28" i="2"/>
  <c r="AD28" i="2"/>
  <c r="AC28" i="2"/>
  <c r="AB28" i="2"/>
  <c r="AA28" i="2"/>
  <c r="Z28" i="2"/>
  <c r="AH27" i="2"/>
  <c r="AG27" i="2"/>
  <c r="AF27" i="2"/>
  <c r="AE27" i="2"/>
  <c r="AD27" i="2"/>
  <c r="AC27" i="2"/>
  <c r="AB27" i="2"/>
  <c r="AA27" i="2"/>
  <c r="Z27" i="2"/>
  <c r="AH26" i="2"/>
  <c r="AG26" i="2"/>
  <c r="AF26" i="2"/>
  <c r="AE26" i="2"/>
  <c r="AD26" i="2"/>
  <c r="AC26" i="2"/>
  <c r="AB26" i="2"/>
  <c r="AA26" i="2"/>
  <c r="Z26" i="2"/>
  <c r="AH25" i="2"/>
  <c r="AG25" i="2"/>
  <c r="AF25" i="2"/>
  <c r="AE25" i="2"/>
  <c r="AD25" i="2"/>
  <c r="AC25" i="2"/>
  <c r="AB25" i="2"/>
  <c r="AA25" i="2"/>
  <c r="Z25" i="2"/>
  <c r="AH24" i="2"/>
  <c r="AG24" i="2"/>
  <c r="AF24" i="2"/>
  <c r="AE24" i="2"/>
  <c r="AD24" i="2"/>
  <c r="AC24" i="2"/>
  <c r="AB24" i="2"/>
  <c r="AA24" i="2"/>
  <c r="Z24" i="2"/>
  <c r="AH23" i="2"/>
  <c r="AG23" i="2"/>
  <c r="AF23" i="2"/>
  <c r="AE23" i="2"/>
  <c r="AD23" i="2"/>
  <c r="AC23" i="2"/>
  <c r="AB23" i="2"/>
  <c r="AA23" i="2"/>
  <c r="Z23" i="2"/>
  <c r="AH22" i="2"/>
  <c r="AG22" i="2"/>
  <c r="AF22" i="2"/>
  <c r="AE22" i="2"/>
  <c r="AD22" i="2"/>
  <c r="AC22" i="2"/>
  <c r="AB22" i="2"/>
  <c r="AA22" i="2"/>
  <c r="Z22" i="2"/>
  <c r="AH21" i="2"/>
  <c r="AG21" i="2"/>
  <c r="AF21" i="2"/>
  <c r="AE21" i="2"/>
  <c r="AD21" i="2"/>
  <c r="AC21" i="2"/>
  <c r="AB21" i="2"/>
  <c r="AA21" i="2"/>
  <c r="Z21" i="2"/>
  <c r="AH20" i="2"/>
  <c r="AG20" i="2"/>
  <c r="AF20" i="2"/>
  <c r="AE20" i="2"/>
  <c r="AD20" i="2"/>
  <c r="AC20" i="2"/>
  <c r="AB20" i="2"/>
  <c r="AA20" i="2"/>
  <c r="Z20" i="2"/>
  <c r="AH19" i="2"/>
  <c r="AG19" i="2"/>
  <c r="AF19" i="2"/>
  <c r="AE19" i="2"/>
  <c r="AD19" i="2"/>
  <c r="AC19" i="2"/>
  <c r="AB19" i="2"/>
  <c r="AA19" i="2"/>
  <c r="Z19" i="2"/>
  <c r="N7" i="2"/>
  <c r="L7" i="2"/>
  <c r="J7" i="2"/>
  <c r="H7" i="2"/>
  <c r="F7" i="2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I21" i="1"/>
  <c r="S21" i="1" s="1"/>
  <c r="I23" i="1"/>
  <c r="U23" i="1" s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A21" i="1"/>
  <c r="W21" i="1"/>
  <c r="AE21" i="1"/>
  <c r="Y23" i="1"/>
  <c r="L7" i="1"/>
  <c r="Z23" i="1"/>
  <c r="J7" i="1"/>
  <c r="I24" i="1"/>
  <c r="AE24" i="1" s="1"/>
  <c r="AA23" i="1"/>
  <c r="S23" i="1"/>
  <c r="K7" i="1"/>
  <c r="AF23" i="1"/>
  <c r="X23" i="1"/>
  <c r="R21" i="1"/>
  <c r="V21" i="1"/>
  <c r="Z21" i="1"/>
  <c r="AD21" i="1"/>
  <c r="AH21" i="1"/>
  <c r="U21" i="1"/>
  <c r="Y21" i="1"/>
  <c r="AC21" i="1"/>
  <c r="AG21" i="1"/>
  <c r="T21" i="1"/>
  <c r="X21" i="1"/>
  <c r="AB21" i="1"/>
  <c r="AF21" i="1"/>
  <c r="AA24" i="1"/>
  <c r="W24" i="1"/>
  <c r="S24" i="1"/>
  <c r="AF24" i="1"/>
  <c r="AB24" i="1"/>
  <c r="X24" i="1"/>
  <c r="T24" i="1"/>
  <c r="AG24" i="1"/>
  <c r="AC24" i="1"/>
  <c r="Y24" i="1"/>
  <c r="U24" i="1"/>
  <c r="AH24" i="1"/>
  <c r="AD24" i="1"/>
  <c r="Z24" i="1"/>
  <c r="V24" i="1"/>
  <c r="R24" i="1"/>
  <c r="AB23" i="1" l="1"/>
  <c r="O7" i="1"/>
  <c r="AE23" i="1"/>
  <c r="N7" i="1"/>
  <c r="AD23" i="1"/>
  <c r="I7" i="1"/>
  <c r="AC23" i="1"/>
  <c r="R23" i="1"/>
  <c r="AH23" i="1"/>
  <c r="M7" i="1"/>
  <c r="AG23" i="1"/>
  <c r="T23" i="1"/>
  <c r="G7" i="1"/>
  <c r="W23" i="1"/>
  <c r="F7" i="1"/>
  <c r="V23" i="1"/>
  <c r="H7" i="1"/>
  <c r="G7" i="2"/>
  <c r="K7" i="2"/>
  <c r="O7" i="2"/>
  <c r="I7" i="2"/>
</calcChain>
</file>

<file path=xl/sharedStrings.xml><?xml version="1.0" encoding="utf-8"?>
<sst xmlns="http://schemas.openxmlformats.org/spreadsheetml/2006/main" count="776" uniqueCount="181">
  <si>
    <t>請求書</t>
    <rPh sb="0" eb="2">
      <t>セイキュウ</t>
    </rPh>
    <rPh sb="2" eb="3">
      <t>ショ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</si>
  <si>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</si>
  <si>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</si>
  <si>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</si>
  <si>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</si>
  <si>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（契約分）</t>
    <rPh sb="1" eb="4">
      <t>ケイヤクブン</t>
    </rPh>
    <phoneticPr fontId="4"/>
  </si>
  <si>
    <t>株式会社</t>
    <rPh sb="0" eb="4">
      <t>カブシキガイシャ</t>
    </rPh>
    <phoneticPr fontId="4"/>
  </si>
  <si>
    <t>神原組</t>
    <rPh sb="0" eb="3">
      <t>カンバラグミ</t>
    </rPh>
    <phoneticPr fontId="4"/>
  </si>
  <si>
    <t>御中</t>
    <rPh sb="0" eb="2">
      <t>オンチュウ</t>
    </rPh>
    <phoneticPr fontId="4"/>
  </si>
  <si>
    <t>請求者</t>
    <rPh sb="0" eb="3">
      <t>セイキュウシャ</t>
    </rPh>
    <phoneticPr fontId="4"/>
  </si>
  <si>
    <t>住所</t>
    <rPh sb="0" eb="2">
      <t>ジュウショ</t>
    </rPh>
    <phoneticPr fontId="4"/>
  </si>
  <si>
    <t>広島県福山市西新涯町2-3-25</t>
    <rPh sb="0" eb="3">
      <t>ヒロシマケン</t>
    </rPh>
    <rPh sb="3" eb="6">
      <t>フクヤマシ</t>
    </rPh>
    <rPh sb="6" eb="10">
      <t>ニシシンガイチョウ</t>
    </rPh>
    <phoneticPr fontId="4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</si>
  <si>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4"/>
  </si>
  <si>
    <t>会社名</t>
    <rPh sb="0" eb="3">
      <t>カイシャメイ</t>
    </rPh>
    <phoneticPr fontId="4"/>
  </si>
  <si>
    <t>株式会社　神原組</t>
    <rPh sb="0" eb="4">
      <t>カブシキガイシャ</t>
    </rPh>
    <rPh sb="5" eb="8">
      <t>カンバラグミ</t>
    </rPh>
    <phoneticPr fontId="4"/>
  </si>
  <si>
    <t>請求額　　　　　　　　　（税込）</t>
    <rPh sb="0" eb="2">
      <t>セイキュウ</t>
    </rPh>
    <rPh sb="2" eb="3">
      <t>ガク</t>
    </rPh>
    <rPh sb="13" eb="15">
      <t>ゼイコ</t>
    </rPh>
    <phoneticPr fontId="4"/>
  </si>
  <si>
    <t>代表者</t>
    <rPh sb="0" eb="3">
      <t>ダイヒョウシャ</t>
    </rPh>
    <phoneticPr fontId="4"/>
  </si>
  <si>
    <t>代表取締役　神原雅弘</t>
    <rPh sb="0" eb="2">
      <t>ダイヒョウ</t>
    </rPh>
    <rPh sb="2" eb="5">
      <t>トリシマリヤク</t>
    </rPh>
    <rPh sb="6" eb="8">
      <t>カンバラ</t>
    </rPh>
    <rPh sb="8" eb="10">
      <t>マサヒロ</t>
    </rPh>
    <phoneticPr fontId="4"/>
  </si>
  <si>
    <t>ﾌﾘｶﾞﾅ
口座名義</t>
    <rPh sb="6" eb="8">
      <t>コウザ</t>
    </rPh>
    <rPh sb="8" eb="10">
      <t>メイギ</t>
    </rPh>
    <phoneticPr fontId="4"/>
  </si>
  <si>
    <t>株式会社　神原組　代表取締役　神原雅弘</t>
    <rPh sb="0" eb="4">
      <t>カブシキガイシャ</t>
    </rPh>
    <rPh sb="5" eb="8">
      <t>カンバラグミ</t>
    </rPh>
    <rPh sb="9" eb="11">
      <t>ダイヒョウ</t>
    </rPh>
    <rPh sb="11" eb="14">
      <t>トリシマリヤク</t>
    </rPh>
    <rPh sb="15" eb="17">
      <t>カンバラ</t>
    </rPh>
    <rPh sb="17" eb="19">
      <t>マサヒロ</t>
    </rPh>
    <phoneticPr fontId="4"/>
  </si>
  <si>
    <t>工事ｺｰﾄﾞ</t>
    <rPh sb="0" eb="2">
      <t>コウジ</t>
    </rPh>
    <phoneticPr fontId="4"/>
  </si>
  <si>
    <t>振込先</t>
    <rPh sb="0" eb="2">
      <t>フリコミ</t>
    </rPh>
    <rPh sb="2" eb="3">
      <t>サキ</t>
    </rPh>
    <phoneticPr fontId="4"/>
  </si>
  <si>
    <t>備後信用組合
本店営業部</t>
    <rPh sb="0" eb="2">
      <t>ビンゴ</t>
    </rPh>
    <rPh sb="2" eb="4">
      <t>シンヨウ</t>
    </rPh>
    <rPh sb="4" eb="6">
      <t>クミアイ</t>
    </rPh>
    <rPh sb="7" eb="9">
      <t>ホンテン</t>
    </rPh>
    <rPh sb="9" eb="11">
      <t>エイギョウ</t>
    </rPh>
    <rPh sb="11" eb="12">
      <t>ブ</t>
    </rPh>
    <phoneticPr fontId="4"/>
  </si>
  <si>
    <t xml:space="preserve">口座番号 </t>
    <rPh sb="0" eb="2">
      <t>コウザ</t>
    </rPh>
    <rPh sb="2" eb="4">
      <t>バンゴウ</t>
    </rPh>
    <phoneticPr fontId="4"/>
  </si>
  <si>
    <t>普通</t>
    <rPh sb="0" eb="2">
      <t>フツウ</t>
    </rPh>
    <phoneticPr fontId="4"/>
  </si>
  <si>
    <t>（第</t>
    <rPh sb="1" eb="2">
      <t>ダイ</t>
    </rPh>
    <phoneticPr fontId="4"/>
  </si>
  <si>
    <t>回目）</t>
    <rPh sb="0" eb="2">
      <t>カイメ</t>
    </rPh>
    <phoneticPr fontId="4"/>
  </si>
  <si>
    <t>税抜金額</t>
    <rPh sb="0" eb="1">
      <t>ゼイ</t>
    </rPh>
    <rPh sb="1" eb="2">
      <t>ヌ</t>
    </rPh>
    <rPh sb="2" eb="4">
      <t>キンガク</t>
    </rPh>
    <phoneticPr fontId="4"/>
  </si>
  <si>
    <t>消費税</t>
    <rPh sb="0" eb="3">
      <t>ショウヒゼイ</t>
    </rPh>
    <phoneticPr fontId="4"/>
  </si>
  <si>
    <t>税込金額</t>
    <rPh sb="0" eb="2">
      <t>ゼイコ</t>
    </rPh>
    <rPh sb="2" eb="4">
      <t>キンガク</t>
    </rPh>
    <phoneticPr fontId="4"/>
  </si>
  <si>
    <t>立替金内訳</t>
    <rPh sb="0" eb="2">
      <t>タテカエ</t>
    </rPh>
    <rPh sb="2" eb="3">
      <t>キン</t>
    </rPh>
    <rPh sb="3" eb="5">
      <t>ウチワケ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</si>
  <si>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</si>
  <si>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</si>
  <si>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契　約　額</t>
    <rPh sb="0" eb="1">
      <t>チギリ</t>
    </rPh>
    <rPh sb="2" eb="3">
      <t>ヤク</t>
    </rPh>
    <rPh sb="4" eb="5">
      <t>ガク</t>
    </rPh>
    <phoneticPr fontId="4"/>
  </si>
  <si>
    <t>出来高累計</t>
    <rPh sb="0" eb="3">
      <t>デキダカ</t>
    </rPh>
    <rPh sb="3" eb="5">
      <t>ルイケイ</t>
    </rPh>
    <phoneticPr fontId="4"/>
  </si>
  <si>
    <t>上記②×　　　</t>
    <rPh sb="0" eb="2">
      <t>ジョウキ</t>
    </rPh>
    <phoneticPr fontId="4"/>
  </si>
  <si>
    <t>前回迄受領済額</t>
    <rPh sb="0" eb="2">
      <t>ゼンカイ</t>
    </rPh>
    <rPh sb="2" eb="3">
      <t>マデ</t>
    </rPh>
    <rPh sb="3" eb="5">
      <t>ジュリョウ</t>
    </rPh>
    <rPh sb="5" eb="6">
      <t>ス</t>
    </rPh>
    <rPh sb="6" eb="7">
      <t>ガク</t>
    </rPh>
    <phoneticPr fontId="4"/>
  </si>
  <si>
    <t>今月請求額(③-④）　　　　　　　　　　（中間金は1万円未満切捨）</t>
    <rPh sb="0" eb="2">
      <t>コンゲツ</t>
    </rPh>
    <rPh sb="2" eb="4">
      <t>セイキュウ</t>
    </rPh>
    <rPh sb="4" eb="5">
      <t>ガク</t>
    </rPh>
    <rPh sb="21" eb="23">
      <t>チュウカン</t>
    </rPh>
    <rPh sb="23" eb="24">
      <t>キン</t>
    </rPh>
    <rPh sb="26" eb="28">
      <t>マンエン</t>
    </rPh>
    <rPh sb="28" eb="30">
      <t>ミマン</t>
    </rPh>
    <rPh sb="30" eb="32">
      <t>キリス</t>
    </rPh>
    <phoneticPr fontId="4"/>
  </si>
  <si>
    <t>請求残額　　　　　　　　　　　　　　（①-④-⑤）</t>
    <rPh sb="0" eb="2">
      <t>セイキュウ</t>
    </rPh>
    <rPh sb="2" eb="4">
      <t>ザンガク</t>
    </rPh>
    <phoneticPr fontId="4"/>
  </si>
  <si>
    <t>保留額</t>
    <rPh sb="0" eb="2">
      <t>ホリュウ</t>
    </rPh>
    <rPh sb="2" eb="3">
      <t>ガク</t>
    </rPh>
    <phoneticPr fontId="4"/>
  </si>
  <si>
    <t>支払額</t>
    <rPh sb="0" eb="2">
      <t>シハライ</t>
    </rPh>
    <rPh sb="2" eb="3">
      <t>ガク</t>
    </rPh>
    <phoneticPr fontId="4"/>
  </si>
  <si>
    <t>立替金</t>
    <rPh sb="0" eb="2">
      <t>タテカエ</t>
    </rPh>
    <rPh sb="2" eb="3">
      <t>キン</t>
    </rPh>
    <phoneticPr fontId="4"/>
  </si>
  <si>
    <t>注：</t>
    <rPh sb="0" eb="1">
      <t>チュウ</t>
    </rPh>
    <phoneticPr fontId="4"/>
  </si>
  <si>
    <t>請求書は毎月末日締切、提出は翌月５日迄に必着とし、支払日は翌月末日です。</t>
    <rPh sb="0" eb="3">
      <t>セイキュウショ</t>
    </rPh>
    <rPh sb="4" eb="6">
      <t>マイツキ</t>
    </rPh>
    <rPh sb="6" eb="7">
      <t>マツ</t>
    </rPh>
    <rPh sb="7" eb="8">
      <t>ビ</t>
    </rPh>
    <rPh sb="8" eb="10">
      <t>シメキリ</t>
    </rPh>
    <rPh sb="11" eb="13">
      <t>テイシュツ</t>
    </rPh>
    <rPh sb="14" eb="16">
      <t>ヨクゲツ</t>
    </rPh>
    <rPh sb="17" eb="18">
      <t>ニチ</t>
    </rPh>
    <rPh sb="18" eb="19">
      <t>マデ</t>
    </rPh>
    <rPh sb="20" eb="22">
      <t>ヒッチャク</t>
    </rPh>
    <rPh sb="25" eb="28">
      <t>シハライビ</t>
    </rPh>
    <rPh sb="29" eb="31">
      <t>ヨクゲツ</t>
    </rPh>
    <rPh sb="31" eb="32">
      <t>マツ</t>
    </rPh>
    <rPh sb="32" eb="33">
      <t>ビ</t>
    </rPh>
    <phoneticPr fontId="4"/>
  </si>
  <si>
    <t>備考：</t>
    <rPh sb="0" eb="2">
      <t>ビコウ</t>
    </rPh>
    <phoneticPr fontId="4"/>
  </si>
  <si>
    <t>請求書は現場別に作成してください。（別紙出来高書を添付してください。）</t>
    <rPh sb="0" eb="3">
      <t>セイキュウショ</t>
    </rPh>
    <rPh sb="4" eb="6">
      <t>ゲンバ</t>
    </rPh>
    <rPh sb="6" eb="7">
      <t>ベツ</t>
    </rPh>
    <rPh sb="8" eb="10">
      <t>サクセイ</t>
    </rPh>
    <rPh sb="18" eb="20">
      <t>ベッシ</t>
    </rPh>
    <rPh sb="20" eb="23">
      <t>デキダカ</t>
    </rPh>
    <rPh sb="23" eb="24">
      <t>ショ</t>
    </rPh>
    <rPh sb="25" eb="27">
      <t>テンプ</t>
    </rPh>
    <phoneticPr fontId="4"/>
  </si>
  <si>
    <t>太枠部分は必ず記入してください。</t>
    <rPh sb="0" eb="2">
      <t>フトワク</t>
    </rPh>
    <rPh sb="2" eb="4">
      <t>ブブン</t>
    </rPh>
    <rPh sb="5" eb="6">
      <t>カナラ</t>
    </rPh>
    <rPh sb="7" eb="9">
      <t>キニュウ</t>
    </rPh>
    <phoneticPr fontId="4"/>
  </si>
  <si>
    <t>③は中間金の場合は90％、完成時の場合は100％</t>
    <rPh sb="2" eb="4">
      <t>チュウカン</t>
    </rPh>
    <rPh sb="4" eb="5">
      <t>キン</t>
    </rPh>
    <rPh sb="6" eb="8">
      <t>バアイ</t>
    </rPh>
    <rPh sb="13" eb="16">
      <t>カンセイジ</t>
    </rPh>
    <rPh sb="17" eb="19">
      <t>バアイ</t>
    </rPh>
    <phoneticPr fontId="4"/>
  </si>
  <si>
    <t>（契約外）</t>
    <rPh sb="1" eb="4">
      <t>ケイヤクガイ</t>
    </rPh>
    <phoneticPr fontId="4"/>
  </si>
  <si>
    <t>㊞</t>
    <phoneticPr fontId="4"/>
  </si>
  <si>
    <t>TEL</t>
    <phoneticPr fontId="4"/>
  </si>
  <si>
    <t>084-981-1885</t>
    <phoneticPr fontId="4"/>
  </si>
  <si>
    <t>FAX</t>
    <phoneticPr fontId="4"/>
  </si>
  <si>
    <t>084-981-1886</t>
    <phoneticPr fontId="4"/>
  </si>
  <si>
    <t>ｶ)ｶﾝﾊﾞﾗｸﾞﾐ ﾀﾞｲﾋｮｳﾄﾘｼﾏﾘﾔｸ ｶﾝﾊﾞﾗﾏｻﾋﾛ</t>
    <phoneticPr fontId="4"/>
  </si>
  <si>
    <t>-</t>
    <phoneticPr fontId="4"/>
  </si>
  <si>
    <t>月</t>
    <rPh sb="0" eb="1">
      <t>ツキ</t>
    </rPh>
    <phoneticPr fontId="4"/>
  </si>
  <si>
    <t>品目又は工事内容</t>
    <rPh sb="0" eb="2">
      <t>ヒンモク</t>
    </rPh>
    <rPh sb="2" eb="3">
      <t>マタ</t>
    </rPh>
    <rPh sb="4" eb="6">
      <t>コウジ</t>
    </rPh>
    <rPh sb="6" eb="8">
      <t>ナイヨウ</t>
    </rPh>
    <phoneticPr fontId="4"/>
  </si>
  <si>
    <t>単位</t>
    <rPh sb="0" eb="2">
      <t>タンイ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</si>
  <si>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</si>
  <si>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</si>
  <si>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担当者記入欄</t>
    <rPh sb="0" eb="3">
      <t>タントウシャ</t>
    </rPh>
    <rPh sb="3" eb="5">
      <t>キニュウ</t>
    </rPh>
    <rPh sb="5" eb="6">
      <t>ラン</t>
    </rPh>
    <phoneticPr fontId="4"/>
  </si>
  <si>
    <t>契約外工事</t>
    <rPh sb="0" eb="2">
      <t>ケイヤク</t>
    </rPh>
    <rPh sb="2" eb="3">
      <t>ガイ</t>
    </rPh>
    <rPh sb="3" eb="5">
      <t>コウジ</t>
    </rPh>
    <phoneticPr fontId="4"/>
  </si>
  <si>
    <t>式</t>
    <rPh sb="0" eb="1">
      <t>シキ</t>
    </rPh>
    <phoneticPr fontId="4"/>
  </si>
  <si>
    <t>値引き</t>
    <rPh sb="0" eb="2">
      <t>ネビ</t>
    </rPh>
    <phoneticPr fontId="4"/>
  </si>
  <si>
    <t>小計</t>
    <rPh sb="0" eb="2">
      <t>ショウケイ</t>
    </rPh>
    <phoneticPr fontId="4"/>
  </si>
  <si>
    <t>(</t>
    <phoneticPr fontId="4"/>
  </si>
  <si>
    <t>)%</t>
    <phoneticPr fontId="4"/>
  </si>
  <si>
    <t>合計</t>
    <rPh sb="0" eb="2">
      <t>ゴウケイ</t>
    </rPh>
    <phoneticPr fontId="4"/>
  </si>
  <si>
    <t>請求者氏名</t>
    <rPh sb="0" eb="3">
      <t>セイキュウシャ</t>
    </rPh>
    <rPh sb="3" eb="5">
      <t>シメイ</t>
    </rPh>
    <phoneticPr fontId="4"/>
  </si>
  <si>
    <t>請求内訳書</t>
    <rPh sb="0" eb="2">
      <t>セイキュウ</t>
    </rPh>
    <rPh sb="2" eb="4">
      <t>ウチワケ</t>
    </rPh>
    <rPh sb="4" eb="5">
      <t>ショ</t>
    </rPh>
    <phoneticPr fontId="4"/>
  </si>
  <si>
    <t>NO.</t>
    <phoneticPr fontId="4"/>
  </si>
  <si>
    <t>／</t>
    <phoneticPr fontId="4"/>
  </si>
  <si>
    <t>片付け・清掃</t>
    <rPh sb="0" eb="2">
      <t>カタヅ</t>
    </rPh>
    <rPh sb="4" eb="6">
      <t>セイソウ</t>
    </rPh>
    <phoneticPr fontId="4"/>
  </si>
  <si>
    <t>人工</t>
    <rPh sb="0" eb="2">
      <t>ジンコウ</t>
    </rPh>
    <phoneticPr fontId="4"/>
  </si>
  <si>
    <t>㊞</t>
    <phoneticPr fontId="4"/>
  </si>
  <si>
    <t>TEL</t>
    <phoneticPr fontId="4"/>
  </si>
  <si>
    <t>FAX</t>
    <phoneticPr fontId="4"/>
  </si>
  <si>
    <t>-</t>
    <phoneticPr fontId="4"/>
  </si>
  <si>
    <t>（</t>
    <phoneticPr fontId="4"/>
  </si>
  <si>
    <t>）%</t>
    <phoneticPr fontId="4"/>
  </si>
  <si>
    <t>①</t>
    <phoneticPr fontId="4"/>
  </si>
  <si>
    <t>②</t>
    <phoneticPr fontId="4"/>
  </si>
  <si>
    <t>③</t>
    <phoneticPr fontId="4"/>
  </si>
  <si>
    <t>％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</si>
  <si>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</si>
  <si>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</si>
  <si>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</si>
  <si>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</si>
  <si>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</si>
  <si>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</si>
  <si>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（5日・末日が土･日･祝日の場合は翌営業日）提出期日を過ぎると翌月の支払となります。</t>
    <phoneticPr fontId="4"/>
  </si>
  <si>
    <t>084-981-1885</t>
    <phoneticPr fontId="4"/>
  </si>
  <si>
    <t>084-981-1886</t>
    <phoneticPr fontId="4"/>
  </si>
  <si>
    <t>ｶ)ｶﾝﾊﾞﾗｸﾞﾐ ﾀﾞｲﾋｮｳﾄﾘｼﾏﾘﾔｸ ｶﾝﾊﾞﾗﾏｻﾋﾛ</t>
    <phoneticPr fontId="4"/>
  </si>
  <si>
    <t>普通</t>
    <rPh sb="0" eb="2">
      <t>フツウ</t>
    </rPh>
    <phoneticPr fontId="2"/>
  </si>
  <si>
    <t>当座</t>
    <rPh sb="0" eb="2">
      <t>トウザ</t>
    </rPh>
    <phoneticPr fontId="2"/>
  </si>
  <si>
    <t>平成</t>
    <rPh sb="0" eb="2">
      <t>ヘイセイ</t>
    </rPh>
    <phoneticPr fontId="2"/>
  </si>
  <si>
    <t>土工事</t>
    <rPh sb="0" eb="3">
      <t>ドコウジ</t>
    </rPh>
    <phoneticPr fontId="2"/>
  </si>
  <si>
    <t>工事名
（工種名）</t>
    <rPh sb="0" eb="2">
      <t>コウジ</t>
    </rPh>
    <rPh sb="2" eb="3">
      <t>メイ</t>
    </rPh>
    <rPh sb="5" eb="7">
      <t>コウシュ</t>
    </rPh>
    <rPh sb="7" eb="8">
      <t>メイ</t>
    </rPh>
    <phoneticPr fontId="4"/>
  </si>
  <si>
    <t>○○○○新築工事</t>
    <rPh sb="4" eb="8">
      <t>シンチクコウジ</t>
    </rPh>
    <phoneticPr fontId="2"/>
  </si>
  <si>
    <t>③は中間金の場合は90％、完成時の場合は100％</t>
    <rPh sb="2" eb="4">
      <t>チュウカン</t>
    </rPh>
    <rPh sb="4" eb="5">
      <t>キン</t>
    </rPh>
    <rPh sb="6" eb="8">
      <t>バアイ</t>
    </rPh>
    <rPh sb="13" eb="16">
      <t>カンセイジ</t>
    </rPh>
    <rPh sb="17" eb="19">
      <t>バアイ</t>
    </rPh>
    <phoneticPr fontId="2"/>
  </si>
  <si>
    <t>太枠部分は必ず記入してください。</t>
    <rPh sb="0" eb="2">
      <t>フトワク</t>
    </rPh>
    <rPh sb="2" eb="4">
      <t>ブブン</t>
    </rPh>
    <rPh sb="5" eb="6">
      <t>カナラ</t>
    </rPh>
    <rPh sb="7" eb="9">
      <t>キニュウ</t>
    </rPh>
    <phoneticPr fontId="2"/>
  </si>
  <si>
    <t>請求書は現場別に作成してください。（別紙出来高書を添付してください。）</t>
    <rPh sb="0" eb="3">
      <t>セイキュウショ</t>
    </rPh>
    <rPh sb="4" eb="6">
      <t>ゲンバ</t>
    </rPh>
    <rPh sb="6" eb="7">
      <t>ベツ</t>
    </rPh>
    <rPh sb="8" eb="10">
      <t>サクセイ</t>
    </rPh>
    <rPh sb="18" eb="20">
      <t>ベッシ</t>
    </rPh>
    <rPh sb="20" eb="23">
      <t>デキダカ</t>
    </rPh>
    <rPh sb="23" eb="24">
      <t>ショ</t>
    </rPh>
    <rPh sb="25" eb="27">
      <t>テンプ</t>
    </rPh>
    <phoneticPr fontId="2"/>
  </si>
  <si>
    <t>（25日・末日が休日の場合は翌営業日）提出期日を過ぎると翌月の支払となります。</t>
    <rPh sb="8" eb="10">
      <t>キュウジツ</t>
    </rPh>
    <phoneticPr fontId="2"/>
  </si>
  <si>
    <t>請求書は毎月20日締切、提出は25日迄に必着とし、支払日は翌月末日です。</t>
    <rPh sb="0" eb="3">
      <t>セイキュウショ</t>
    </rPh>
    <rPh sb="4" eb="6">
      <t>マイツキ</t>
    </rPh>
    <rPh sb="8" eb="9">
      <t>ビ</t>
    </rPh>
    <rPh sb="9" eb="11">
      <t>シメキリ</t>
    </rPh>
    <rPh sb="12" eb="14">
      <t>テイシュツ</t>
    </rPh>
    <rPh sb="17" eb="18">
      <t>ニチ</t>
    </rPh>
    <rPh sb="18" eb="19">
      <t>マデ</t>
    </rPh>
    <rPh sb="20" eb="22">
      <t>ヒッチャク</t>
    </rPh>
    <rPh sb="25" eb="28">
      <t>シハライビ</t>
    </rPh>
    <rPh sb="29" eb="31">
      <t>ヨクゲツ</t>
    </rPh>
    <rPh sb="31" eb="32">
      <t>マツ</t>
    </rPh>
    <rPh sb="32" eb="33">
      <t>ビ</t>
    </rPh>
    <phoneticPr fontId="2"/>
  </si>
  <si>
    <t>注：</t>
    <rPh sb="0" eb="1">
      <t>チュウ</t>
    </rPh>
    <phoneticPr fontId="2"/>
  </si>
  <si>
    <t>立替金</t>
    <rPh sb="0" eb="2">
      <t>タテカエ</t>
    </rPh>
    <rPh sb="2" eb="3">
      <t>キン</t>
    </rPh>
    <phoneticPr fontId="2"/>
  </si>
  <si>
    <t>⑨</t>
    <phoneticPr fontId="2"/>
  </si>
  <si>
    <t>支払額</t>
    <rPh sb="0" eb="2">
      <t>シハライ</t>
    </rPh>
    <rPh sb="2" eb="3">
      <t>ガク</t>
    </rPh>
    <phoneticPr fontId="2"/>
  </si>
  <si>
    <t>⑧</t>
    <phoneticPr fontId="2"/>
  </si>
  <si>
    <t>保留額</t>
    <rPh sb="0" eb="2">
      <t>ホリュウ</t>
    </rPh>
    <rPh sb="2" eb="3">
      <t>ガク</t>
    </rPh>
    <phoneticPr fontId="2"/>
  </si>
  <si>
    <t>⑦</t>
    <phoneticPr fontId="2"/>
  </si>
  <si>
    <t>請求残額　　　　　　　　　　　　　　（①-④-⑤）</t>
    <rPh sb="0" eb="2">
      <t>セイキュウ</t>
    </rPh>
    <rPh sb="2" eb="4">
      <t>ザンガク</t>
    </rPh>
    <phoneticPr fontId="2"/>
  </si>
  <si>
    <t>⑥</t>
    <phoneticPr fontId="2"/>
  </si>
  <si>
    <t>今月請求額(③-④）　　　　　　　　　　（中間金は1万円未満切捨）</t>
    <rPh sb="0" eb="2">
      <t>コンゲツ</t>
    </rPh>
    <rPh sb="2" eb="4">
      <t>セイキュウ</t>
    </rPh>
    <rPh sb="4" eb="5">
      <t>ガク</t>
    </rPh>
    <rPh sb="21" eb="23">
      <t>チュウカン</t>
    </rPh>
    <rPh sb="23" eb="24">
      <t>キン</t>
    </rPh>
    <rPh sb="26" eb="28">
      <t>マンエン</t>
    </rPh>
    <rPh sb="28" eb="30">
      <t>ミマン</t>
    </rPh>
    <rPh sb="30" eb="32">
      <t>キリス</t>
    </rPh>
    <phoneticPr fontId="2"/>
  </si>
  <si>
    <t>⑤</t>
    <phoneticPr fontId="2"/>
  </si>
  <si>
    <t>前回迄受領済額</t>
    <rPh sb="0" eb="2">
      <t>ゼンカイ</t>
    </rPh>
    <rPh sb="2" eb="3">
      <t>マデ</t>
    </rPh>
    <rPh sb="3" eb="5">
      <t>ジュリョウ</t>
    </rPh>
    <rPh sb="5" eb="6">
      <t>ス</t>
    </rPh>
    <rPh sb="6" eb="7">
      <t>ガク</t>
    </rPh>
    <phoneticPr fontId="2"/>
  </si>
  <si>
    <t>④</t>
    <phoneticPr fontId="2"/>
  </si>
  <si>
    <t>％</t>
    <phoneticPr fontId="2"/>
  </si>
  <si>
    <t>上記②×　　　</t>
    <rPh sb="0" eb="2">
      <t>ジョウキ</t>
    </rPh>
    <phoneticPr fontId="2"/>
  </si>
  <si>
    <t>③</t>
    <phoneticPr fontId="2"/>
  </si>
  <si>
    <t>出来高累計</t>
    <rPh sb="0" eb="3">
      <t>デキダカ</t>
    </rPh>
    <rPh sb="3" eb="5">
      <t>ルイケイ</t>
    </rPh>
    <phoneticPr fontId="2"/>
  </si>
  <si>
    <t>②</t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</si>
  <si>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</si>
  <si>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①</t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</si>
  <si>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</si>
  <si>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</si>
  <si>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</si>
  <si>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立替金内訳</t>
    <rPh sb="0" eb="2">
      <t>タテカエ</t>
    </rPh>
    <rPh sb="2" eb="3">
      <t>キン</t>
    </rPh>
    <rPh sb="3" eb="5">
      <t>ウチワケ</t>
    </rPh>
    <phoneticPr fontId="2"/>
  </si>
  <si>
    <t>税込金額</t>
    <rPh sb="0" eb="2">
      <t>ゼイコ</t>
    </rPh>
    <rPh sb="2" eb="4">
      <t>キンガク</t>
    </rPh>
    <phoneticPr fontId="2"/>
  </si>
  <si>
    <t>）%</t>
    <phoneticPr fontId="2"/>
  </si>
  <si>
    <t>（</t>
    <phoneticPr fontId="2"/>
  </si>
  <si>
    <t>消費税</t>
    <rPh sb="0" eb="3">
      <t>ショウヒゼイ</t>
    </rPh>
    <phoneticPr fontId="2"/>
  </si>
  <si>
    <t>回目）</t>
    <rPh sb="0" eb="2">
      <t>カイメ</t>
    </rPh>
    <phoneticPr fontId="2"/>
  </si>
  <si>
    <t>（第</t>
    <rPh sb="1" eb="2">
      <t>ダイ</t>
    </rPh>
    <phoneticPr fontId="2"/>
  </si>
  <si>
    <t xml:space="preserve">口座番号 </t>
    <rPh sb="0" eb="2">
      <t>コウザ</t>
    </rPh>
    <rPh sb="2" eb="4">
      <t>バンゴウ</t>
    </rPh>
    <phoneticPr fontId="2"/>
  </si>
  <si>
    <t>振込先</t>
    <rPh sb="0" eb="2">
      <t>フリコミ</t>
    </rPh>
    <rPh sb="2" eb="3">
      <t>サキ</t>
    </rPh>
    <phoneticPr fontId="2"/>
  </si>
  <si>
    <t>工事名
（工種名）</t>
    <rPh sb="0" eb="2">
      <t>コウジ</t>
    </rPh>
    <rPh sb="2" eb="3">
      <t>メイ</t>
    </rPh>
    <rPh sb="5" eb="7">
      <t>コウシュ</t>
    </rPh>
    <rPh sb="7" eb="8">
      <t>メイ</t>
    </rPh>
    <phoneticPr fontId="2"/>
  </si>
  <si>
    <t>-</t>
    <phoneticPr fontId="2"/>
  </si>
  <si>
    <t>工事ｺｰﾄﾞ</t>
    <rPh sb="0" eb="2">
      <t>コウジ</t>
    </rPh>
    <phoneticPr fontId="2"/>
  </si>
  <si>
    <t>ﾌﾘｶﾞﾅ
口座名義</t>
    <rPh sb="6" eb="8">
      <t>コウザ</t>
    </rPh>
    <rPh sb="8" eb="10">
      <t>メイギ</t>
    </rPh>
    <phoneticPr fontId="2"/>
  </si>
  <si>
    <t>FAX</t>
    <phoneticPr fontId="2"/>
  </si>
  <si>
    <t>TEL</t>
    <phoneticPr fontId="2"/>
  </si>
  <si>
    <t>代表者</t>
    <rPh sb="0" eb="3">
      <t>ダイヒョウシャ</t>
    </rPh>
    <phoneticPr fontId="2"/>
  </si>
  <si>
    <t>㊞</t>
    <phoneticPr fontId="2"/>
  </si>
  <si>
    <t>請求額　　　　　　　　　（税込）</t>
    <rPh sb="0" eb="2">
      <t>セイキュウ</t>
    </rPh>
    <rPh sb="2" eb="3">
      <t>ガク</t>
    </rPh>
    <rPh sb="13" eb="15">
      <t>ゼイコ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</si>
  <si>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</si>
  <si>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</si>
  <si>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</si>
  <si>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〒</t>
    <phoneticPr fontId="2"/>
  </si>
  <si>
    <t>請求者</t>
    <rPh sb="0" eb="3">
      <t>セイキュウシャ</t>
    </rPh>
    <phoneticPr fontId="2"/>
  </si>
  <si>
    <t>御中</t>
    <rPh sb="0" eb="2">
      <t>オンチュウ</t>
    </rPh>
    <phoneticPr fontId="2"/>
  </si>
  <si>
    <t>神原組</t>
    <rPh sb="0" eb="3">
      <t>カンバラグミ</t>
    </rPh>
    <phoneticPr fontId="2"/>
  </si>
  <si>
    <t>株式会社</t>
    <rPh sb="0" eb="4">
      <t>カブシキガイシャ</t>
    </rPh>
    <phoneticPr fontId="2"/>
  </si>
  <si>
    <t>（契約分）</t>
    <rPh sb="1" eb="4">
      <t>ケイヤクブン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</si>
  <si>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</si>
  <si>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</si>
  <si>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</si>
  <si>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請求書</t>
    <rPh sb="0" eb="2">
      <t>セイキュウ</t>
    </rPh>
    <rPh sb="2" eb="3">
      <t>ショ</t>
    </rPh>
    <phoneticPr fontId="2"/>
  </si>
  <si>
    <t>株式会社　神原組</t>
    <rPh sb="0" eb="4">
      <t>カブシキガイシャ</t>
    </rPh>
    <rPh sb="5" eb="8">
      <t>カンバラグミ</t>
    </rPh>
    <phoneticPr fontId="2"/>
  </si>
  <si>
    <t>小計</t>
    <rPh sb="0" eb="2">
      <t>ショウケイ</t>
    </rPh>
    <phoneticPr fontId="2"/>
  </si>
  <si>
    <t>担当者記入欄</t>
    <rPh sb="0" eb="3">
      <t>タントウシャ</t>
    </rPh>
    <rPh sb="3" eb="5">
      <t>キニュウ</t>
    </rPh>
    <rPh sb="5" eb="6">
      <t>ラン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</si>
  <si>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</si>
  <si>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</si>
  <si>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</si>
  <si>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品目又は工事内容</t>
    <rPh sb="0" eb="2">
      <t>ヒンモク</t>
    </rPh>
    <rPh sb="2" eb="3">
      <t>マタ</t>
    </rPh>
    <rPh sb="4" eb="6">
      <t>コウジ</t>
    </rPh>
    <rPh sb="6" eb="8">
      <t>ナイヨウ</t>
    </rPh>
    <phoneticPr fontId="2"/>
  </si>
  <si>
    <t>月</t>
    <rPh sb="0" eb="1">
      <t>ツキ</t>
    </rPh>
    <phoneticPr fontId="2"/>
  </si>
  <si>
    <t>／</t>
    <phoneticPr fontId="2"/>
  </si>
  <si>
    <t>NO.</t>
    <phoneticPr fontId="2"/>
  </si>
  <si>
    <t>請求内訳書</t>
    <rPh sb="0" eb="2">
      <t>セイキュウ</t>
    </rPh>
    <rPh sb="2" eb="4">
      <t>ウチワケ</t>
    </rPh>
    <rPh sb="4" eb="5">
      <t>ショ</t>
    </rPh>
    <phoneticPr fontId="2"/>
  </si>
  <si>
    <t>請求者氏名</t>
    <rPh sb="0" eb="3">
      <t>セイキュウシャ</t>
    </rPh>
    <rPh sb="3" eb="5">
      <t>シメイ</t>
    </rPh>
    <phoneticPr fontId="2"/>
  </si>
  <si>
    <t>／</t>
    <phoneticPr fontId="2"/>
  </si>
  <si>
    <t>NO.</t>
    <phoneticPr fontId="2"/>
  </si>
  <si>
    <t>合計</t>
    <rPh sb="0" eb="2">
      <t>ゴウケイ</t>
    </rPh>
    <phoneticPr fontId="2"/>
  </si>
  <si>
    <t>)%</t>
    <phoneticPr fontId="2"/>
  </si>
  <si>
    <t>(</t>
    <phoneticPr fontId="2"/>
  </si>
  <si>
    <t>（契約外）</t>
    <rPh sb="1" eb="4">
      <t>ケイヤクガイ</t>
    </rPh>
    <phoneticPr fontId="2"/>
  </si>
  <si>
    <t>-</t>
    <phoneticPr fontId="2"/>
  </si>
  <si>
    <t>普・当</t>
    <rPh sb="0" eb="1">
      <t>フ</t>
    </rPh>
    <rPh sb="2" eb="3">
      <t>トウ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</si>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</sst>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_ "/>
    <numFmt numFmtId="177" formatCode="[DBNum3][$-411]0"/>
    <numFmt numFmtId="178" formatCode="[DBNum3][$-411]000"/>
    <numFmt numFmtId="179" formatCode="[DBNum3][$-411]00"/>
    <numFmt numFmtId="180" formatCode="[&lt;=999]000;[&lt;=9999]000\-00;000\-000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10"/>
      </left>
      <right style="hair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1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10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hair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hair">
        <color indexed="64"/>
      </right>
      <top style="thin">
        <color indexed="64"/>
      </top>
      <bottom style="thin">
        <color indexed="10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1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1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10"/>
      </bottom>
      <diagonal/>
    </border>
    <border>
      <left style="hair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 style="hair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 justifyLastLine="1"/>
    </xf>
    <xf numFmtId="0" fontId="1" fillId="0" borderId="1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5" fillId="0" borderId="2" xfId="0" applyFont="1" applyBorder="1" applyAlignment="1" applyProtection="1">
      <alignment vertical="top"/>
    </xf>
    <xf numFmtId="0" fontId="8" fillId="0" borderId="0" xfId="0" applyFont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Alignment="1" applyProtection="1">
      <alignment vertical="center" justifyLastLine="1"/>
    </xf>
    <xf numFmtId="0" fontId="1" fillId="0" borderId="0" xfId="0" applyFont="1" applyBorder="1" applyAlignment="1" applyProtection="1">
      <alignment horizontal="distributed" vertical="center" justifyLastLine="1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2" fillId="0" borderId="7" xfId="0" applyFont="1" applyBorder="1" applyAlignment="1" applyProtection="1">
      <alignment horizontal="right" vertical="center" justifyLastLine="1"/>
    </xf>
    <xf numFmtId="0" fontId="12" fillId="0" borderId="7" xfId="0" applyFont="1" applyBorder="1" applyAlignment="1" applyProtection="1">
      <alignment horizontal="center" vertical="center" justifyLastLine="1"/>
    </xf>
    <xf numFmtId="0" fontId="12" fillId="0" borderId="8" xfId="0" applyFont="1" applyBorder="1" applyAlignment="1" applyProtection="1">
      <alignment vertical="center" justifyLastLine="1"/>
    </xf>
    <xf numFmtId="0" fontId="5" fillId="0" borderId="9" xfId="0" applyFont="1" applyBorder="1" applyAlignment="1" applyProtection="1">
      <alignment horizontal="center" vertical="center" justifyLastLine="1"/>
    </xf>
    <xf numFmtId="3" fontId="11" fillId="2" borderId="10" xfId="0" applyNumberFormat="1" applyFont="1" applyFill="1" applyBorder="1" applyAlignment="1" applyProtection="1">
      <alignment horizontal="center" vertical="center" justifyLastLine="1"/>
    </xf>
    <xf numFmtId="3" fontId="11" fillId="2" borderId="11" xfId="0" applyNumberFormat="1" applyFont="1" applyFill="1" applyBorder="1" applyAlignment="1" applyProtection="1">
      <alignment horizontal="center" vertical="center" justifyLastLine="1"/>
    </xf>
    <xf numFmtId="3" fontId="11" fillId="2" borderId="12" xfId="0" applyNumberFormat="1" applyFont="1" applyFill="1" applyBorder="1" applyAlignment="1" applyProtection="1">
      <alignment horizontal="center" vertical="center" justifyLastLine="1"/>
    </xf>
    <xf numFmtId="3" fontId="11" fillId="2" borderId="13" xfId="0" applyNumberFormat="1" applyFont="1" applyFill="1" applyBorder="1" applyAlignment="1" applyProtection="1">
      <alignment horizontal="center" vertical="center" justifyLastLine="1"/>
    </xf>
    <xf numFmtId="3" fontId="11" fillId="2" borderId="14" xfId="0" applyNumberFormat="1" applyFont="1" applyFill="1" applyBorder="1" applyAlignment="1" applyProtection="1">
      <alignment horizontal="center" vertical="center" justifyLastLine="1"/>
    </xf>
    <xf numFmtId="3" fontId="11" fillId="2" borderId="15" xfId="0" applyNumberFormat="1" applyFont="1" applyFill="1" applyBorder="1" applyAlignment="1" applyProtection="1">
      <alignment horizontal="center" vertical="center" justifyLastLine="1"/>
    </xf>
    <xf numFmtId="3" fontId="11" fillId="2" borderId="16" xfId="0" applyNumberFormat="1" applyFont="1" applyFill="1" applyBorder="1" applyAlignment="1" applyProtection="1">
      <alignment horizontal="center" vertical="center" justifyLastLine="1"/>
    </xf>
    <xf numFmtId="3" fontId="11" fillId="2" borderId="17" xfId="0" applyNumberFormat="1" applyFont="1" applyFill="1" applyBorder="1" applyAlignment="1" applyProtection="1">
      <alignment horizontal="center" vertical="center" justifyLastLine="1"/>
    </xf>
    <xf numFmtId="0" fontId="5" fillId="0" borderId="15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14" xfId="0" applyFont="1" applyBorder="1" applyAlignment="1" applyProtection="1">
      <alignment horizontal="distributed" vertical="center" justifyLastLine="1"/>
    </xf>
    <xf numFmtId="0" fontId="5" fillId="0" borderId="12" xfId="0" applyFont="1" applyBorder="1" applyAlignment="1" applyProtection="1">
      <alignment horizontal="distributed" vertical="center" justifyLastLine="1"/>
    </xf>
    <xf numFmtId="0" fontId="1" fillId="0" borderId="13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5" fillId="0" borderId="19" xfId="0" applyFont="1" applyBorder="1" applyAlignment="1" applyProtection="1">
      <alignment horizontal="center" vertical="center" justifyLastLine="1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justifyLastLine="1"/>
    </xf>
    <xf numFmtId="3" fontId="11" fillId="2" borderId="23" xfId="0" applyNumberFormat="1" applyFont="1" applyFill="1" applyBorder="1" applyAlignment="1" applyProtection="1">
      <alignment horizontal="center" vertical="center" justifyLastLine="1"/>
    </xf>
    <xf numFmtId="3" fontId="11" fillId="2" borderId="24" xfId="0" applyNumberFormat="1" applyFont="1" applyFill="1" applyBorder="1" applyAlignment="1" applyProtection="1">
      <alignment horizontal="center" vertical="center" justifyLastLine="1"/>
    </xf>
    <xf numFmtId="3" fontId="11" fillId="2" borderId="25" xfId="0" applyNumberFormat="1" applyFont="1" applyFill="1" applyBorder="1" applyAlignment="1" applyProtection="1">
      <alignment horizontal="center" vertical="center" justifyLastLine="1"/>
    </xf>
    <xf numFmtId="3" fontId="11" fillId="2" borderId="26" xfId="0" applyNumberFormat="1" applyFont="1" applyFill="1" applyBorder="1" applyAlignment="1" applyProtection="1">
      <alignment horizontal="center" vertical="center" justifyLastLine="1"/>
    </xf>
    <xf numFmtId="3" fontId="11" fillId="2" borderId="27" xfId="0" applyNumberFormat="1" applyFont="1" applyFill="1" applyBorder="1" applyAlignment="1" applyProtection="1">
      <alignment horizontal="center" vertical="center" justifyLastLine="1"/>
    </xf>
    <xf numFmtId="3" fontId="11" fillId="2" borderId="28" xfId="0" applyNumberFormat="1" applyFont="1" applyFill="1" applyBorder="1" applyAlignment="1" applyProtection="1">
      <alignment horizontal="center" vertical="center" justifyLastLine="1"/>
    </xf>
    <xf numFmtId="3" fontId="11" fillId="2" borderId="29" xfId="0" applyNumberFormat="1" applyFont="1" applyFill="1" applyBorder="1" applyAlignment="1" applyProtection="1">
      <alignment horizontal="center" vertical="center" justifyLastLine="1"/>
    </xf>
    <xf numFmtId="3" fontId="11" fillId="2" borderId="30" xfId="0" applyNumberFormat="1" applyFont="1" applyFill="1" applyBorder="1" applyAlignment="1" applyProtection="1">
      <alignment horizontal="center" vertical="center" justifyLastLine="1"/>
    </xf>
    <xf numFmtId="0" fontId="5" fillId="0" borderId="31" xfId="0" applyFont="1" applyBorder="1" applyAlignment="1" applyProtection="1">
      <alignment horizontal="center" vertical="center" wrapText="1" justifyLastLine="1"/>
    </xf>
    <xf numFmtId="3" fontId="11" fillId="2" borderId="32" xfId="0" applyNumberFormat="1" applyFont="1" applyFill="1" applyBorder="1" applyAlignment="1" applyProtection="1">
      <alignment horizontal="center" vertical="center" justifyLastLine="1"/>
    </xf>
    <xf numFmtId="3" fontId="11" fillId="2" borderId="33" xfId="0" applyNumberFormat="1" applyFont="1" applyFill="1" applyBorder="1" applyAlignment="1" applyProtection="1">
      <alignment horizontal="center" vertical="center" justifyLastLine="1"/>
    </xf>
    <xf numFmtId="3" fontId="11" fillId="2" borderId="34" xfId="0" applyNumberFormat="1" applyFont="1" applyFill="1" applyBorder="1" applyAlignment="1" applyProtection="1">
      <alignment horizontal="center" vertical="center" justifyLastLine="1"/>
    </xf>
    <xf numFmtId="3" fontId="11" fillId="2" borderId="35" xfId="0" applyNumberFormat="1" applyFont="1" applyFill="1" applyBorder="1" applyAlignment="1" applyProtection="1">
      <alignment horizontal="center" vertical="center" justifyLastLine="1"/>
    </xf>
    <xf numFmtId="3" fontId="11" fillId="2" borderId="36" xfId="0" applyNumberFormat="1" applyFont="1" applyFill="1" applyBorder="1" applyAlignment="1" applyProtection="1">
      <alignment horizontal="center" vertical="center" justifyLastLine="1"/>
    </xf>
    <xf numFmtId="3" fontId="11" fillId="2" borderId="37" xfId="0" applyNumberFormat="1" applyFont="1" applyFill="1" applyBorder="1" applyAlignment="1" applyProtection="1">
      <alignment horizontal="center" vertical="center" justifyLastLine="1"/>
    </xf>
    <xf numFmtId="3" fontId="11" fillId="2" borderId="38" xfId="0" applyNumberFormat="1" applyFont="1" applyFill="1" applyBorder="1" applyAlignment="1" applyProtection="1">
      <alignment horizontal="center" vertical="center" justifyLastLine="1"/>
    </xf>
    <xf numFmtId="3" fontId="11" fillId="2" borderId="39" xfId="0" applyNumberFormat="1" applyFont="1" applyFill="1" applyBorder="1" applyAlignment="1" applyProtection="1">
      <alignment horizontal="center" vertical="center" justifyLastLine="1"/>
    </xf>
    <xf numFmtId="0" fontId="5" fillId="0" borderId="40" xfId="0" applyFont="1" applyBorder="1" applyAlignment="1" applyProtection="1">
      <alignment horizontal="center" vertical="center" justifyLastLine="1"/>
    </xf>
    <xf numFmtId="3" fontId="11" fillId="2" borderId="41" xfId="0" applyNumberFormat="1" applyFont="1" applyFill="1" applyBorder="1" applyAlignment="1" applyProtection="1">
      <alignment horizontal="center" vertical="center" justifyLastLine="1"/>
    </xf>
    <xf numFmtId="3" fontId="11" fillId="2" borderId="42" xfId="0" applyNumberFormat="1" applyFont="1" applyFill="1" applyBorder="1" applyAlignment="1" applyProtection="1">
      <alignment horizontal="center" vertical="center" justifyLastLine="1"/>
    </xf>
    <xf numFmtId="3" fontId="11" fillId="2" borderId="43" xfId="0" applyNumberFormat="1" applyFont="1" applyFill="1" applyBorder="1" applyAlignment="1" applyProtection="1">
      <alignment horizontal="center" vertical="center" justifyLastLine="1"/>
    </xf>
    <xf numFmtId="3" fontId="11" fillId="2" borderId="44" xfId="0" applyNumberFormat="1" applyFont="1" applyFill="1" applyBorder="1" applyAlignment="1" applyProtection="1">
      <alignment horizontal="center" vertical="center" justifyLastLine="1"/>
    </xf>
    <xf numFmtId="3" fontId="11" fillId="2" borderId="45" xfId="0" applyNumberFormat="1" applyFont="1" applyFill="1" applyBorder="1" applyAlignment="1" applyProtection="1">
      <alignment horizontal="center" vertical="center" justifyLastLine="1"/>
    </xf>
    <xf numFmtId="3" fontId="11" fillId="2" borderId="46" xfId="0" applyNumberFormat="1" applyFont="1" applyFill="1" applyBorder="1" applyAlignment="1" applyProtection="1">
      <alignment horizontal="center" vertical="center" justifyLastLine="1"/>
    </xf>
    <xf numFmtId="3" fontId="11" fillId="2" borderId="47" xfId="0" applyNumberFormat="1" applyFont="1" applyFill="1" applyBorder="1" applyAlignment="1" applyProtection="1">
      <alignment horizontal="center" vertical="center" justifyLastLine="1"/>
    </xf>
    <xf numFmtId="3" fontId="11" fillId="2" borderId="48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Protection="1">
      <alignment vertical="center"/>
    </xf>
    <xf numFmtId="0" fontId="5" fillId="0" borderId="49" xfId="0" applyFont="1" applyBorder="1" applyAlignment="1" applyProtection="1">
      <alignment horizontal="center" vertical="center" justifyLastLine="1"/>
    </xf>
    <xf numFmtId="0" fontId="5" fillId="0" borderId="50" xfId="0" applyFont="1" applyBorder="1" applyAlignment="1" applyProtection="1">
      <alignment horizontal="distributed" vertical="center" justifyLastLine="1"/>
    </xf>
    <xf numFmtId="0" fontId="5" fillId="0" borderId="51" xfId="0" applyFont="1" applyBorder="1" applyAlignment="1" applyProtection="1">
      <alignment horizontal="distributed" vertical="center" justifyLastLine="1"/>
    </xf>
    <xf numFmtId="0" fontId="5" fillId="0" borderId="52" xfId="0" applyFont="1" applyBorder="1" applyAlignment="1" applyProtection="1">
      <alignment horizontal="distributed" vertical="center" justifyLastLine="1"/>
    </xf>
    <xf numFmtId="0" fontId="5" fillId="0" borderId="53" xfId="0" applyFont="1" applyBorder="1" applyAlignment="1" applyProtection="1">
      <alignment horizontal="distributed" vertical="center" justifyLastLine="1"/>
    </xf>
    <xf numFmtId="0" fontId="1" fillId="0" borderId="51" xfId="0" applyFont="1" applyBorder="1" applyProtection="1">
      <alignment vertical="center"/>
    </xf>
    <xf numFmtId="0" fontId="1" fillId="0" borderId="52" xfId="0" applyFont="1" applyBorder="1" applyProtection="1">
      <alignment vertical="center"/>
    </xf>
    <xf numFmtId="0" fontId="1" fillId="0" borderId="53" xfId="0" applyFont="1" applyBorder="1" applyProtection="1">
      <alignment vertical="center"/>
    </xf>
    <xf numFmtId="0" fontId="1" fillId="0" borderId="54" xfId="0" applyFont="1" applyBorder="1" applyProtection="1">
      <alignment vertical="center"/>
    </xf>
    <xf numFmtId="0" fontId="1" fillId="0" borderId="50" xfId="0" applyFont="1" applyBorder="1" applyProtection="1">
      <alignment vertical="center"/>
    </xf>
    <xf numFmtId="0" fontId="1" fillId="0" borderId="55" xfId="0" applyFont="1" applyBorder="1" applyProtection="1">
      <alignment vertical="center"/>
    </xf>
    <xf numFmtId="0" fontId="5" fillId="0" borderId="56" xfId="0" applyFont="1" applyBorder="1" applyAlignment="1" applyProtection="1">
      <alignment horizontal="center" vertical="center" justifyLastLine="1"/>
    </xf>
    <xf numFmtId="0" fontId="5" fillId="0" borderId="57" xfId="0" applyFont="1" applyBorder="1" applyAlignment="1" applyProtection="1">
      <alignment horizontal="distributed" vertical="center" justifyLastLine="1"/>
    </xf>
    <xf numFmtId="0" fontId="5" fillId="0" borderId="58" xfId="0" applyFont="1" applyBorder="1" applyAlignment="1" applyProtection="1">
      <alignment horizontal="distributed" vertical="center" justifyLastLine="1"/>
    </xf>
    <xf numFmtId="0" fontId="5" fillId="0" borderId="59" xfId="0" applyFont="1" applyBorder="1" applyAlignment="1" applyProtection="1">
      <alignment horizontal="distributed" vertical="center" justifyLastLine="1"/>
    </xf>
    <xf numFmtId="0" fontId="5" fillId="0" borderId="60" xfId="0" applyFont="1" applyBorder="1" applyAlignment="1" applyProtection="1">
      <alignment horizontal="distributed" vertical="center" justifyLastLine="1"/>
    </xf>
    <xf numFmtId="0" fontId="1" fillId="0" borderId="58" xfId="0" applyFont="1" applyBorder="1" applyProtection="1">
      <alignment vertical="center"/>
    </xf>
    <xf numFmtId="0" fontId="1" fillId="0" borderId="59" xfId="0" applyFont="1" applyBorder="1" applyProtection="1">
      <alignment vertical="center"/>
    </xf>
    <xf numFmtId="0" fontId="1" fillId="0" borderId="60" xfId="0" applyFont="1" applyBorder="1" applyProtection="1">
      <alignment vertical="center"/>
    </xf>
    <xf numFmtId="0" fontId="1" fillId="0" borderId="61" xfId="0" applyFont="1" applyBorder="1" applyProtection="1">
      <alignment vertical="center"/>
    </xf>
    <xf numFmtId="0" fontId="1" fillId="0" borderId="57" xfId="0" applyFont="1" applyBorder="1" applyProtection="1">
      <alignment vertical="center"/>
    </xf>
    <xf numFmtId="0" fontId="1" fillId="0" borderId="62" xfId="0" applyFont="1" applyBorder="1" applyProtection="1">
      <alignment vertical="center"/>
    </xf>
    <xf numFmtId="0" fontId="5" fillId="0" borderId="63" xfId="0" applyFont="1" applyBorder="1" applyAlignment="1" applyProtection="1">
      <alignment horizontal="distributed" vertical="center" justifyLastLine="1"/>
    </xf>
    <xf numFmtId="0" fontId="10" fillId="0" borderId="0" xfId="0" applyFont="1" applyProtection="1">
      <alignment vertical="center"/>
    </xf>
    <xf numFmtId="0" fontId="1" fillId="0" borderId="0" xfId="0" applyFont="1" applyFill="1" applyBorder="1" applyProtection="1">
      <alignment vertical="center"/>
    </xf>
    <xf numFmtId="3" fontId="11" fillId="0" borderId="0" xfId="0" applyNumberFormat="1" applyFont="1" applyFill="1" applyBorder="1" applyAlignment="1" applyProtection="1">
      <alignment horizontal="center" vertical="center" justifyLastLine="1"/>
    </xf>
    <xf numFmtId="0" fontId="10" fillId="0" borderId="0" xfId="0" applyFont="1" applyBorder="1" applyProtection="1">
      <alignment vertical="center"/>
    </xf>
    <xf numFmtId="0" fontId="10" fillId="0" borderId="64" xfId="0" applyFont="1" applyBorder="1" applyAlignment="1" applyProtection="1">
      <alignment vertical="top"/>
    </xf>
    <xf numFmtId="0" fontId="1" fillId="0" borderId="65" xfId="0" applyFont="1" applyBorder="1" applyProtection="1">
      <alignment vertical="center"/>
    </xf>
    <xf numFmtId="0" fontId="1" fillId="0" borderId="66" xfId="0" applyFont="1" applyBorder="1" applyProtection="1">
      <alignment vertical="center"/>
    </xf>
    <xf numFmtId="0" fontId="10" fillId="0" borderId="67" xfId="0" applyFont="1" applyBorder="1" applyAlignment="1" applyProtection="1">
      <alignment vertical="top"/>
    </xf>
    <xf numFmtId="0" fontId="1" fillId="0" borderId="68" xfId="0" applyFont="1" applyBorder="1" applyProtection="1">
      <alignment vertical="center"/>
    </xf>
    <xf numFmtId="0" fontId="1" fillId="0" borderId="69" xfId="0" applyFont="1" applyBorder="1" applyProtection="1">
      <alignment vertical="center"/>
    </xf>
    <xf numFmtId="0" fontId="1" fillId="0" borderId="70" xfId="0" applyFont="1" applyBorder="1" applyProtection="1">
      <alignment vertical="center"/>
    </xf>
    <xf numFmtId="0" fontId="1" fillId="0" borderId="71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72" xfId="0" applyFont="1" applyBorder="1" applyAlignment="1" applyProtection="1">
      <alignment horizontal="distributed" vertical="center" justifyLastLine="1"/>
    </xf>
    <xf numFmtId="0" fontId="1" fillId="0" borderId="8" xfId="0" applyFont="1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 justifyLastLine="1"/>
    </xf>
    <xf numFmtId="0" fontId="1" fillId="0" borderId="21" xfId="0" applyFont="1" applyBorder="1" applyAlignment="1" applyProtection="1">
      <alignment horizontal="center" vertical="center" justifyLastLine="1"/>
    </xf>
    <xf numFmtId="0" fontId="1" fillId="0" borderId="73" xfId="0" applyFont="1" applyBorder="1" applyAlignment="1" applyProtection="1">
      <alignment horizontal="center" vertical="center" justifyLastLine="1"/>
    </xf>
    <xf numFmtId="0" fontId="1" fillId="0" borderId="74" xfId="0" applyFont="1" applyBorder="1" applyAlignment="1" applyProtection="1">
      <alignment horizontal="center" vertical="center" justifyLastLine="1"/>
    </xf>
    <xf numFmtId="0" fontId="5" fillId="0" borderId="0" xfId="0" applyFont="1" applyBorder="1" applyAlignment="1" applyProtection="1">
      <alignment horizontal="center" vertical="center" justifyLastLine="1"/>
    </xf>
    <xf numFmtId="0" fontId="5" fillId="0" borderId="0" xfId="0" applyFont="1" applyBorder="1" applyAlignment="1" applyProtection="1">
      <alignment vertical="center" justifyLastLine="1"/>
    </xf>
    <xf numFmtId="0" fontId="1" fillId="0" borderId="0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right" vertical="center" justifyLastLine="1"/>
    </xf>
    <xf numFmtId="0" fontId="12" fillId="0" borderId="20" xfId="0" applyFont="1" applyBorder="1" applyAlignment="1" applyProtection="1">
      <alignment vertical="center" justifyLastLine="1"/>
    </xf>
    <xf numFmtId="0" fontId="12" fillId="0" borderId="21" xfId="0" applyFont="1" applyBorder="1" applyAlignment="1" applyProtection="1">
      <alignment vertical="center" justifyLastLine="1"/>
    </xf>
    <xf numFmtId="3" fontId="11" fillId="2" borderId="75" xfId="0" applyNumberFormat="1" applyFont="1" applyFill="1" applyBorder="1" applyAlignment="1" applyProtection="1">
      <alignment horizontal="center" vertical="center" justifyLastLine="1"/>
    </xf>
    <xf numFmtId="3" fontId="11" fillId="2" borderId="76" xfId="0" applyNumberFormat="1" applyFont="1" applyFill="1" applyBorder="1" applyAlignment="1" applyProtection="1">
      <alignment horizontal="center" vertical="center" justifyLastLine="1"/>
    </xf>
    <xf numFmtId="3" fontId="11" fillId="2" borderId="77" xfId="0" applyNumberFormat="1" applyFont="1" applyFill="1" applyBorder="1" applyAlignment="1" applyProtection="1">
      <alignment horizontal="center" vertical="center" justifyLastLine="1"/>
    </xf>
    <xf numFmtId="3" fontId="11" fillId="2" borderId="78" xfId="0" applyNumberFormat="1" applyFont="1" applyFill="1" applyBorder="1" applyAlignment="1" applyProtection="1">
      <alignment horizontal="center" vertical="center" justifyLastLine="1"/>
    </xf>
    <xf numFmtId="3" fontId="11" fillId="2" borderId="79" xfId="0" applyNumberFormat="1" applyFont="1" applyFill="1" applyBorder="1" applyAlignment="1" applyProtection="1">
      <alignment horizontal="center" vertical="center" justifyLastLine="1"/>
    </xf>
    <xf numFmtId="3" fontId="11" fillId="2" borderId="80" xfId="0" applyNumberFormat="1" applyFont="1" applyFill="1" applyBorder="1" applyAlignment="1" applyProtection="1">
      <alignment horizontal="center" vertical="center" justifyLastLine="1"/>
    </xf>
    <xf numFmtId="3" fontId="11" fillId="2" borderId="81" xfId="0" applyNumberFormat="1" applyFont="1" applyFill="1" applyBorder="1" applyAlignment="1" applyProtection="1">
      <alignment horizontal="center" vertical="center" justifyLastLine="1"/>
    </xf>
    <xf numFmtId="0" fontId="1" fillId="0" borderId="1" xfId="0" applyFont="1" applyBorder="1" applyAlignment="1" applyProtection="1">
      <alignment horizontal="right"/>
    </xf>
    <xf numFmtId="0" fontId="11" fillId="0" borderId="1" xfId="0" applyFont="1" applyBorder="1" applyAlignment="1" applyProtection="1">
      <alignment vertical="center"/>
    </xf>
    <xf numFmtId="0" fontId="1" fillId="0" borderId="82" xfId="0" applyFont="1" applyBorder="1" applyAlignment="1" applyProtection="1">
      <alignment horizontal="center" vertical="center" justifyLastLine="1"/>
    </xf>
    <xf numFmtId="0" fontId="1" fillId="0" borderId="83" xfId="0" applyFont="1" applyBorder="1" applyAlignment="1" applyProtection="1">
      <alignment horizontal="center" vertical="center" justifyLastLine="1"/>
    </xf>
    <xf numFmtId="0" fontId="5" fillId="0" borderId="84" xfId="0" applyFont="1" applyBorder="1" applyAlignment="1" applyProtection="1">
      <alignment horizontal="center" vertical="center" justifyLastLine="1"/>
    </xf>
    <xf numFmtId="0" fontId="12" fillId="0" borderId="0" xfId="0" applyFont="1" applyAlignment="1" applyProtection="1">
      <alignment horizontal="right"/>
    </xf>
    <xf numFmtId="0" fontId="5" fillId="0" borderId="85" xfId="0" applyFont="1" applyBorder="1" applyAlignment="1" applyProtection="1">
      <alignment horizontal="center" vertical="center" justifyLastLine="1"/>
    </xf>
    <xf numFmtId="0" fontId="5" fillId="0" borderId="86" xfId="0" applyFont="1" applyBorder="1" applyAlignment="1" applyProtection="1">
      <alignment horizontal="center" vertical="center" justifyLastLine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justifyLastLine="1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2" xfId="0" applyFont="1" applyBorder="1" applyAlignment="1">
      <alignment vertical="top"/>
    </xf>
    <xf numFmtId="0" fontId="8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2" fillId="0" borderId="7" xfId="0" applyFont="1" applyBorder="1" applyAlignment="1">
      <alignment horizontal="right" vertical="center" justifyLastLine="1"/>
    </xf>
    <xf numFmtId="0" fontId="12" fillId="0" borderId="7" xfId="0" applyFont="1" applyBorder="1" applyAlignment="1" applyProtection="1">
      <alignment horizontal="center" vertical="center" justifyLastLine="1"/>
      <protection locked="0"/>
    </xf>
    <xf numFmtId="0" fontId="12" fillId="0" borderId="8" xfId="0" applyFont="1" applyBorder="1" applyAlignment="1">
      <alignment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8" xfId="0" applyFont="1" applyBorder="1">
      <alignment vertical="center"/>
    </xf>
    <xf numFmtId="0" fontId="5" fillId="0" borderId="19" xfId="0" applyFont="1" applyBorder="1" applyAlignment="1">
      <alignment horizontal="center" vertical="center" justifyLastLine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wrapText="1" justifyLastLine="1"/>
    </xf>
    <xf numFmtId="0" fontId="5" fillId="0" borderId="40" xfId="0" applyFont="1" applyBorder="1" applyAlignment="1">
      <alignment horizontal="center" vertical="center" justifyLastLine="1"/>
    </xf>
    <xf numFmtId="0" fontId="5" fillId="0" borderId="0" xfId="0" applyFont="1">
      <alignment vertical="center"/>
    </xf>
    <xf numFmtId="0" fontId="5" fillId="0" borderId="49" xfId="0" applyFont="1" applyBorder="1" applyAlignment="1">
      <alignment horizontal="center" vertical="center" justifyLastLine="1"/>
    </xf>
    <xf numFmtId="0" fontId="5" fillId="0" borderId="50" xfId="0" applyFont="1" applyBorder="1" applyAlignment="1">
      <alignment horizontal="distributed" vertical="center" justifyLastLine="1"/>
    </xf>
    <xf numFmtId="0" fontId="5" fillId="0" borderId="51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5" fillId="0" borderId="53" xfId="0" applyFont="1" applyBorder="1" applyAlignment="1">
      <alignment horizontal="distributed" vertical="center" justifyLastLine="1"/>
    </xf>
    <xf numFmtId="0" fontId="1" fillId="0" borderId="51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5" xfId="0" applyFont="1" applyBorder="1">
      <alignment vertical="center"/>
    </xf>
    <xf numFmtId="0" fontId="5" fillId="0" borderId="56" xfId="0" applyFont="1" applyBorder="1" applyAlignment="1">
      <alignment horizontal="center" vertical="center" justifyLastLine="1"/>
    </xf>
    <xf numFmtId="0" fontId="5" fillId="0" borderId="57" xfId="0" applyFont="1" applyBorder="1" applyAlignment="1">
      <alignment horizontal="distributed" vertical="center" justifyLastLine="1"/>
    </xf>
    <xf numFmtId="0" fontId="5" fillId="0" borderId="58" xfId="0" applyFont="1" applyBorder="1" applyAlignment="1">
      <alignment horizontal="distributed" vertical="center" justifyLastLine="1"/>
    </xf>
    <xf numFmtId="0" fontId="5" fillId="0" borderId="59" xfId="0" applyFont="1" applyBorder="1" applyAlignment="1">
      <alignment horizontal="distributed" vertical="center" justifyLastLine="1"/>
    </xf>
    <xf numFmtId="0" fontId="5" fillId="0" borderId="60" xfId="0" applyFont="1" applyBorder="1" applyAlignment="1">
      <alignment horizontal="distributed" vertical="center" justifyLastLine="1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62" xfId="0" applyFont="1" applyBorder="1">
      <alignment vertical="center"/>
    </xf>
    <xf numFmtId="0" fontId="5" fillId="0" borderId="63" xfId="0" applyFont="1" applyBorder="1" applyAlignment="1">
      <alignment horizontal="distributed" vertical="center" justifyLastLine="1"/>
    </xf>
    <xf numFmtId="0" fontId="1" fillId="0" borderId="0" xfId="0" applyFont="1" applyFill="1" applyBorder="1">
      <alignment vertical="center"/>
    </xf>
    <xf numFmtId="176" fontId="11" fillId="2" borderId="96" xfId="0" applyNumberFormat="1" applyFont="1" applyFill="1" applyBorder="1" applyAlignment="1">
      <alignment vertical="center" justifyLastLine="1"/>
    </xf>
    <xf numFmtId="176" fontId="11" fillId="2" borderId="94" xfId="0" applyNumberFormat="1" applyFont="1" applyFill="1" applyBorder="1" applyAlignment="1">
      <alignment vertical="center" justifyLastLine="1"/>
    </xf>
    <xf numFmtId="176" fontId="11" fillId="2" borderId="98" xfId="0" applyNumberFormat="1" applyFont="1" applyFill="1" applyBorder="1" applyAlignment="1">
      <alignment vertical="center" justifyLastLine="1"/>
    </xf>
    <xf numFmtId="176" fontId="11" fillId="2" borderId="155" xfId="0" applyNumberFormat="1" applyFont="1" applyFill="1" applyBorder="1" applyAlignment="1">
      <alignment vertical="center" justifyLastLine="1"/>
    </xf>
    <xf numFmtId="176" fontId="11" fillId="2" borderId="129" xfId="0" applyNumberFormat="1" applyFont="1" applyFill="1" applyBorder="1" applyAlignment="1">
      <alignment vertical="center" justifyLastLine="1"/>
    </xf>
    <xf numFmtId="3" fontId="11" fillId="2" borderId="10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1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2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3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4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5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6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17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3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4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5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6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7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8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29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0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2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3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4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5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6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7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8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39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1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2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3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4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5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6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7" xfId="0" applyNumberFormat="1" applyFont="1" applyFill="1" applyBorder="1" applyAlignment="1" applyProtection="1">
      <alignment horizontal="center" vertical="center" justifyLastLine="1"/>
      <protection hidden="1"/>
    </xf>
    <xf numFmtId="3" fontId="11" fillId="2" borderId="48" xfId="0" applyNumberFormat="1" applyFont="1" applyFill="1" applyBorder="1" applyAlignment="1" applyProtection="1">
      <alignment horizontal="center" vertical="center" justifyLastLine="1"/>
      <protection hidden="1"/>
    </xf>
    <xf numFmtId="0" fontId="5" fillId="0" borderId="0" xfId="0" applyFont="1" applyBorder="1" applyAlignment="1">
      <alignment horizontal="distributed" vertical="top" justifyLastLine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 applyProtection="1">
      <alignment horizontal="distributed" vertical="center" justifyLastLine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justifyLastLine="1"/>
    </xf>
    <xf numFmtId="0" fontId="1" fillId="0" borderId="94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top"/>
    </xf>
    <xf numFmtId="0" fontId="1" fillId="0" borderId="192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193" xfId="0" applyFont="1" applyBorder="1" applyAlignment="1">
      <alignment vertical="center"/>
    </xf>
    <xf numFmtId="0" fontId="1" fillId="0" borderId="194" xfId="0" applyFont="1" applyBorder="1" applyAlignment="1">
      <alignment vertical="center"/>
    </xf>
    <xf numFmtId="0" fontId="1" fillId="0" borderId="18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7" xfId="0" applyFont="1" applyBorder="1" applyAlignment="1">
      <alignment vertical="center"/>
    </xf>
    <xf numFmtId="0" fontId="1" fillId="0" borderId="189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 inden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2" fillId="0" borderId="0" xfId="0" applyFont="1" applyFill="1" applyAlignment="1">
      <alignment horizontal="right"/>
    </xf>
    <xf numFmtId="3" fontId="11" fillId="0" borderId="47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6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5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4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3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2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1" xfId="0" applyNumberFormat="1" applyFont="1" applyFill="1" applyBorder="1" applyAlignment="1" applyProtection="1">
      <alignment horizontal="center" vertical="center" justifyLastLine="1"/>
      <protection hidden="1"/>
    </xf>
    <xf numFmtId="0" fontId="5" fillId="0" borderId="84" xfId="0" applyFont="1" applyFill="1" applyBorder="1" applyAlignment="1">
      <alignment horizontal="center" vertical="center" justifyLastLine="1"/>
    </xf>
    <xf numFmtId="0" fontId="5" fillId="0" borderId="40" xfId="0" applyFont="1" applyFill="1" applyBorder="1" applyAlignment="1">
      <alignment horizontal="center" vertical="center" justifyLastLine="1"/>
    </xf>
    <xf numFmtId="0" fontId="0" fillId="0" borderId="0" xfId="0" applyFill="1" applyBorder="1" applyAlignment="1">
      <alignment vertical="center"/>
    </xf>
    <xf numFmtId="3" fontId="11" fillId="0" borderId="29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28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27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26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25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24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23" xfId="0" applyNumberFormat="1" applyFont="1" applyFill="1" applyBorder="1" applyAlignment="1" applyProtection="1">
      <alignment horizontal="center" vertical="center" justifyLastLine="1"/>
      <protection hidden="1"/>
    </xf>
    <xf numFmtId="0" fontId="1" fillId="0" borderId="83" xfId="0" applyFont="1" applyFill="1" applyBorder="1" applyAlignment="1" applyProtection="1">
      <alignment horizontal="center" vertical="center" justifyLastLine="1"/>
      <protection locked="0"/>
    </xf>
    <xf numFmtId="0" fontId="1" fillId="0" borderId="82" xfId="0" applyFont="1" applyFill="1" applyBorder="1" applyAlignment="1" applyProtection="1">
      <alignment horizontal="center" vertical="center" justifyLastLine="1"/>
      <protection locked="0"/>
    </xf>
    <xf numFmtId="0" fontId="1" fillId="0" borderId="21" xfId="0" applyFont="1" applyFill="1" applyBorder="1" applyAlignment="1" applyProtection="1">
      <alignment horizontal="center" vertical="center" justifyLastLine="1"/>
      <protection locked="0"/>
    </xf>
    <xf numFmtId="0" fontId="1" fillId="0" borderId="19" xfId="0" applyFont="1" applyFill="1" applyBorder="1" applyAlignment="1" applyProtection="1">
      <alignment horizontal="center" vertical="center" justifyLastLine="1"/>
      <protection locked="0"/>
    </xf>
    <xf numFmtId="3" fontId="11" fillId="0" borderId="16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5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4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3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2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1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0" xfId="0" applyNumberFormat="1" applyFont="1" applyFill="1" applyBorder="1" applyAlignment="1" applyProtection="1">
      <alignment horizontal="center" vertical="center" justifyLastLine="1"/>
      <protection hidden="1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72" xfId="0" applyFont="1" applyFill="1" applyBorder="1" applyAlignment="1">
      <alignment horizontal="distributed" vertical="center" justifyLastLine="1"/>
    </xf>
    <xf numFmtId="0" fontId="1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Protection="1">
      <alignment vertical="center"/>
    </xf>
    <xf numFmtId="0" fontId="5" fillId="0" borderId="86" xfId="0" applyFont="1" applyFill="1" applyBorder="1" applyAlignment="1">
      <alignment horizontal="center" vertical="center" justifyLastLine="1"/>
    </xf>
    <xf numFmtId="0" fontId="5" fillId="0" borderId="85" xfId="0" applyFont="1" applyFill="1" applyBorder="1" applyAlignment="1">
      <alignment horizontal="center" vertical="center" justifyLastLine="1"/>
    </xf>
    <xf numFmtId="3" fontId="11" fillId="0" borderId="81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80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79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76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78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77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75" xfId="0" applyNumberFormat="1" applyFont="1" applyFill="1" applyBorder="1" applyAlignment="1" applyProtection="1">
      <alignment horizontal="center" vertical="center" justifyLastLine="1"/>
      <protection hidden="1"/>
    </xf>
    <xf numFmtId="0" fontId="5" fillId="0" borderId="0" xfId="0" applyFont="1" applyFill="1" applyBorder="1" applyAlignment="1">
      <alignment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10" fillId="0" borderId="0" xfId="0" applyFont="1" applyFill="1" applyBorder="1" applyAlignment="1">
      <alignment vertical="top"/>
    </xf>
    <xf numFmtId="3" fontId="11" fillId="0" borderId="17" xfId="0" applyNumberFormat="1" applyFont="1" applyFill="1" applyBorder="1" applyAlignment="1" applyProtection="1">
      <alignment horizontal="center" vertical="center" justifyLastLine="1"/>
      <protection hidden="1"/>
    </xf>
    <xf numFmtId="0" fontId="12" fillId="0" borderId="21" xfId="0" applyFont="1" applyFill="1" applyBorder="1" applyAlignment="1">
      <alignment vertical="center" justifyLastLine="1"/>
    </xf>
    <xf numFmtId="0" fontId="12" fillId="0" borderId="20" xfId="0" applyFont="1" applyFill="1" applyBorder="1" applyAlignment="1" applyProtection="1">
      <alignment horizontal="center" vertical="center" justifyLastLine="1"/>
      <protection locked="0"/>
    </xf>
    <xf numFmtId="0" fontId="12" fillId="0" borderId="20" xfId="0" applyFont="1" applyFill="1" applyBorder="1" applyAlignment="1">
      <alignment horizontal="right" vertical="center" justifyLastLine="1"/>
    </xf>
    <xf numFmtId="0" fontId="1" fillId="0" borderId="0" xfId="0" applyFont="1" applyFill="1" applyBorder="1" applyAlignment="1">
      <alignment vertical="center" justifyLastLine="1"/>
    </xf>
    <xf numFmtId="0" fontId="1" fillId="0" borderId="0" xfId="0" applyFont="1" applyFill="1" applyBorder="1" applyAlignment="1">
      <alignment horizontal="center" vertical="center"/>
    </xf>
    <xf numFmtId="0" fontId="1" fillId="0" borderId="74" xfId="0" applyFont="1" applyFill="1" applyBorder="1" applyAlignment="1" applyProtection="1">
      <alignment horizontal="center" vertical="center" justifyLastLine="1"/>
      <protection locked="0"/>
    </xf>
    <xf numFmtId="0" fontId="1" fillId="0" borderId="73" xfId="0" applyFont="1" applyFill="1" applyBorder="1" applyAlignment="1" applyProtection="1">
      <alignment horizontal="center" vertical="center" justifyLastLine="1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justifyLastLine="1"/>
    </xf>
    <xf numFmtId="176" fontId="11" fillId="0" borderId="98" xfId="0" applyNumberFormat="1" applyFont="1" applyFill="1" applyBorder="1" applyAlignment="1">
      <alignment vertical="center" justifyLastLine="1"/>
    </xf>
    <xf numFmtId="176" fontId="11" fillId="0" borderId="94" xfId="0" applyNumberFormat="1" applyFont="1" applyFill="1" applyBorder="1" applyAlignment="1">
      <alignment vertical="center" justifyLastLine="1"/>
    </xf>
    <xf numFmtId="176" fontId="11" fillId="0" borderId="96" xfId="0" applyNumberFormat="1" applyFont="1" applyFill="1" applyBorder="1" applyAlignment="1">
      <alignment vertical="center" justifyLastLine="1"/>
    </xf>
    <xf numFmtId="176" fontId="11" fillId="0" borderId="155" xfId="0" applyNumberFormat="1" applyFont="1" applyFill="1" applyBorder="1" applyAlignment="1">
      <alignment vertical="center" justifyLastLine="1"/>
    </xf>
    <xf numFmtId="176" fontId="11" fillId="0" borderId="129" xfId="0" applyNumberFormat="1" applyFont="1" applyFill="1" applyBorder="1" applyAlignment="1">
      <alignment vertical="center" justifyLastLine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distributed" vertical="top" justifyLastLine="1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justifyLastLine="1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 wrapText="1" indent="1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2" fillId="0" borderId="7" xfId="0" applyFont="1" applyFill="1" applyBorder="1" applyAlignment="1">
      <alignment horizontal="right" vertical="center" justifyLastLine="1"/>
    </xf>
    <xf numFmtId="0" fontId="12" fillId="0" borderId="7" xfId="0" applyFont="1" applyFill="1" applyBorder="1" applyAlignment="1" applyProtection="1">
      <alignment horizontal="center" vertical="center" justifyLastLine="1"/>
      <protection locked="0"/>
    </xf>
    <xf numFmtId="0" fontId="12" fillId="0" borderId="8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5" fillId="0" borderId="19" xfId="0" applyFont="1" applyFill="1" applyBorder="1" applyAlignment="1">
      <alignment horizontal="center" vertical="center" justifyLastLine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justifyLastLine="1"/>
    </xf>
    <xf numFmtId="3" fontId="11" fillId="0" borderId="30" xfId="0" applyNumberFormat="1" applyFont="1" applyFill="1" applyBorder="1" applyAlignment="1" applyProtection="1">
      <alignment horizontal="center" vertical="center" justifyLastLine="1"/>
      <protection hidden="1"/>
    </xf>
    <xf numFmtId="0" fontId="5" fillId="0" borderId="31" xfId="0" applyFont="1" applyFill="1" applyBorder="1" applyAlignment="1">
      <alignment horizontal="center" vertical="center" wrapText="1" justifyLastLine="1"/>
    </xf>
    <xf numFmtId="3" fontId="11" fillId="0" borderId="32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3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4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5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6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7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8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39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48" xfId="0" applyNumberFormat="1" applyFont="1" applyFill="1" applyBorder="1" applyAlignment="1" applyProtection="1">
      <alignment horizontal="center" vertical="center" justifyLastLine="1"/>
      <protection hidden="1"/>
    </xf>
    <xf numFmtId="0" fontId="5" fillId="0" borderId="49" xfId="0" applyFont="1" applyFill="1" applyBorder="1" applyAlignment="1">
      <alignment horizontal="center" vertical="center" justifyLastLine="1"/>
    </xf>
    <xf numFmtId="0" fontId="5" fillId="0" borderId="50" xfId="0" applyFont="1" applyFill="1" applyBorder="1" applyAlignment="1">
      <alignment horizontal="distributed" vertical="center" justifyLastLine="1"/>
    </xf>
    <xf numFmtId="0" fontId="5" fillId="0" borderId="51" xfId="0" applyFont="1" applyFill="1" applyBorder="1" applyAlignment="1">
      <alignment horizontal="distributed" vertical="center" justifyLastLine="1"/>
    </xf>
    <xf numFmtId="0" fontId="5" fillId="0" borderId="52" xfId="0" applyFont="1" applyFill="1" applyBorder="1" applyAlignment="1">
      <alignment horizontal="distributed" vertical="center" justifyLastLine="1"/>
    </xf>
    <xf numFmtId="0" fontId="5" fillId="0" borderId="53" xfId="0" applyFont="1" applyFill="1" applyBorder="1" applyAlignment="1">
      <alignment horizontal="distributed" vertical="center" justifyLastLine="1"/>
    </xf>
    <xf numFmtId="0" fontId="1" fillId="0" borderId="51" xfId="0" applyFont="1" applyFill="1" applyBorder="1">
      <alignment vertical="center"/>
    </xf>
    <xf numFmtId="0" fontId="1" fillId="0" borderId="52" xfId="0" applyFont="1" applyFill="1" applyBorder="1">
      <alignment vertical="center"/>
    </xf>
    <xf numFmtId="0" fontId="1" fillId="0" borderId="53" xfId="0" applyFont="1" applyFill="1" applyBorder="1">
      <alignment vertical="center"/>
    </xf>
    <xf numFmtId="0" fontId="1" fillId="0" borderId="54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1" fillId="0" borderId="55" xfId="0" applyFont="1" applyFill="1" applyBorder="1">
      <alignment vertical="center"/>
    </xf>
    <xf numFmtId="0" fontId="1" fillId="0" borderId="18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88" xfId="0" applyFont="1" applyFill="1" applyBorder="1" applyAlignment="1">
      <alignment vertical="center"/>
    </xf>
    <xf numFmtId="0" fontId="1" fillId="0" borderId="187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 justifyLastLine="1"/>
    </xf>
    <xf numFmtId="0" fontId="5" fillId="0" borderId="57" xfId="0" applyFont="1" applyFill="1" applyBorder="1" applyAlignment="1">
      <alignment horizontal="distributed" vertical="center" justifyLastLine="1"/>
    </xf>
    <xf numFmtId="0" fontId="5" fillId="0" borderId="58" xfId="0" applyFont="1" applyFill="1" applyBorder="1" applyAlignment="1">
      <alignment horizontal="distributed" vertical="center" justifyLastLine="1"/>
    </xf>
    <xf numFmtId="0" fontId="5" fillId="0" borderId="59" xfId="0" applyFont="1" applyFill="1" applyBorder="1" applyAlignment="1">
      <alignment horizontal="distributed" vertical="center" justifyLastLine="1"/>
    </xf>
    <xf numFmtId="0" fontId="5" fillId="0" borderId="60" xfId="0" applyFont="1" applyFill="1" applyBorder="1" applyAlignment="1">
      <alignment horizontal="distributed" vertical="center" justifyLastLine="1"/>
    </xf>
    <xf numFmtId="0" fontId="1" fillId="0" borderId="58" xfId="0" applyFont="1" applyFill="1" applyBorder="1">
      <alignment vertical="center"/>
    </xf>
    <xf numFmtId="0" fontId="1" fillId="0" borderId="59" xfId="0" applyFont="1" applyFill="1" applyBorder="1">
      <alignment vertical="center"/>
    </xf>
    <xf numFmtId="0" fontId="1" fillId="0" borderId="60" xfId="0" applyFont="1" applyFill="1" applyBorder="1">
      <alignment vertical="center"/>
    </xf>
    <xf numFmtId="0" fontId="1" fillId="0" borderId="61" xfId="0" applyFont="1" applyFill="1" applyBorder="1">
      <alignment vertical="center"/>
    </xf>
    <xf numFmtId="0" fontId="1" fillId="0" borderId="57" xfId="0" applyFont="1" applyFill="1" applyBorder="1">
      <alignment vertical="center"/>
    </xf>
    <xf numFmtId="0" fontId="1" fillId="0" borderId="62" xfId="0" applyFont="1" applyFill="1" applyBorder="1">
      <alignment vertical="center"/>
    </xf>
    <xf numFmtId="0" fontId="1" fillId="0" borderId="194" xfId="0" applyFont="1" applyFill="1" applyBorder="1" applyAlignment="1">
      <alignment vertical="center"/>
    </xf>
    <xf numFmtId="0" fontId="1" fillId="0" borderId="112" xfId="0" applyFont="1" applyFill="1" applyBorder="1" applyAlignment="1">
      <alignment vertical="center"/>
    </xf>
    <xf numFmtId="0" fontId="1" fillId="0" borderId="192" xfId="0" applyFont="1" applyFill="1" applyBorder="1" applyAlignment="1">
      <alignment vertical="center"/>
    </xf>
    <xf numFmtId="0" fontId="1" fillId="0" borderId="193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distributed" vertical="center" justifyLastLine="1"/>
    </xf>
    <xf numFmtId="0" fontId="10" fillId="0" borderId="0" xfId="0" applyFont="1" applyFill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 justifyLastLine="1"/>
    </xf>
    <xf numFmtId="0" fontId="1" fillId="0" borderId="1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vertical="top"/>
    </xf>
    <xf numFmtId="0" fontId="8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top" justifyLastLine="1"/>
    </xf>
    <xf numFmtId="0" fontId="9" fillId="0" borderId="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justifyLastLine="1"/>
    </xf>
    <xf numFmtId="0" fontId="1" fillId="0" borderId="0" xfId="0" applyFont="1" applyFill="1" applyBorder="1" applyAlignment="1" applyProtection="1">
      <alignment horizontal="distributed" vertical="center" justifyLastLine="1"/>
    </xf>
    <xf numFmtId="0" fontId="1" fillId="0" borderId="0" xfId="0" applyFont="1" applyFill="1" applyBorder="1" applyAlignment="1" applyProtection="1">
      <alignment vertical="center"/>
    </xf>
    <xf numFmtId="176" fontId="11" fillId="0" borderId="129" xfId="0" applyNumberFormat="1" applyFont="1" applyFill="1" applyBorder="1" applyAlignment="1" applyProtection="1">
      <alignment vertical="center" justifyLastLine="1"/>
    </xf>
    <xf numFmtId="176" fontId="11" fillId="0" borderId="96" xfId="0" applyNumberFormat="1" applyFont="1" applyFill="1" applyBorder="1" applyAlignment="1" applyProtection="1">
      <alignment vertical="center" justifyLastLine="1"/>
    </xf>
    <xf numFmtId="176" fontId="11" fillId="0" borderId="94" xfId="0" applyNumberFormat="1" applyFont="1" applyFill="1" applyBorder="1" applyAlignment="1" applyProtection="1">
      <alignment vertical="center" justifyLastLine="1"/>
    </xf>
    <xf numFmtId="176" fontId="11" fillId="0" borderId="155" xfId="0" applyNumberFormat="1" applyFont="1" applyFill="1" applyBorder="1" applyAlignment="1" applyProtection="1">
      <alignment vertical="center" justifyLastLine="1"/>
    </xf>
    <xf numFmtId="176" fontId="11" fillId="0" borderId="98" xfId="0" applyNumberFormat="1" applyFont="1" applyFill="1" applyBorder="1" applyAlignment="1" applyProtection="1">
      <alignment vertical="center" justifyLastLine="1"/>
    </xf>
    <xf numFmtId="0" fontId="1" fillId="0" borderId="1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99" xfId="0" applyFont="1" applyBorder="1" applyAlignment="1" applyProtection="1">
      <alignment horizontal="center" vertical="center"/>
    </xf>
    <xf numFmtId="0" fontId="1" fillId="0" borderId="100" xfId="0" applyFont="1" applyBorder="1" applyAlignment="1" applyProtection="1">
      <alignment horizontal="center" vertical="center"/>
    </xf>
    <xf numFmtId="0" fontId="1" fillId="0" borderId="101" xfId="0" applyFont="1" applyBorder="1" applyAlignment="1" applyProtection="1">
      <alignment horizontal="center" vertical="center"/>
    </xf>
    <xf numFmtId="0" fontId="1" fillId="0" borderId="102" xfId="0" applyFont="1" applyBorder="1" applyAlignment="1" applyProtection="1">
      <alignment horizontal="center" vertical="center"/>
    </xf>
    <xf numFmtId="0" fontId="1" fillId="0" borderId="10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top"/>
    </xf>
    <xf numFmtId="0" fontId="12" fillId="0" borderId="20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horizontal="center" vertical="center"/>
    </xf>
    <xf numFmtId="0" fontId="1" fillId="0" borderId="79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1" fillId="0" borderId="81" xfId="0" applyFont="1" applyBorder="1" applyAlignment="1" applyProtection="1">
      <alignment horizontal="center" vertical="center"/>
    </xf>
    <xf numFmtId="0" fontId="1" fillId="0" borderId="93" xfId="0" applyFont="1" applyBorder="1" applyAlignment="1" applyProtection="1">
      <alignment horizontal="center" vertical="center"/>
    </xf>
    <xf numFmtId="0" fontId="1" fillId="0" borderId="95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1" fillId="0" borderId="97" xfId="0" applyFont="1" applyBorder="1" applyAlignment="1" applyProtection="1">
      <alignment horizontal="center" vertical="center"/>
    </xf>
    <xf numFmtId="0" fontId="5" fillId="0" borderId="111" xfId="0" applyFont="1" applyBorder="1" applyAlignment="1" applyProtection="1">
      <alignment horizontal="distributed" vertical="center" justifyLastLine="1"/>
    </xf>
    <xf numFmtId="0" fontId="5" fillId="0" borderId="112" xfId="0" applyFont="1" applyBorder="1" applyAlignment="1" applyProtection="1">
      <alignment horizontal="distributed" vertical="center" justifyLastLine="1"/>
    </xf>
    <xf numFmtId="0" fontId="1" fillId="0" borderId="115" xfId="0" applyFont="1" applyBorder="1" applyAlignment="1" applyProtection="1">
      <alignment horizontal="center" vertical="center"/>
    </xf>
    <xf numFmtId="0" fontId="1" fillId="0" borderId="116" xfId="0" applyFont="1" applyBorder="1" applyAlignment="1" applyProtection="1">
      <alignment horizontal="center" vertical="center"/>
    </xf>
    <xf numFmtId="0" fontId="1" fillId="0" borderId="113" xfId="0" applyFont="1" applyBorder="1" applyAlignment="1" applyProtection="1">
      <alignment horizontal="center" vertical="center"/>
    </xf>
    <xf numFmtId="0" fontId="1" fillId="0" borderId="114" xfId="0" applyFont="1" applyBorder="1" applyAlignment="1" applyProtection="1">
      <alignment horizontal="center" vertical="center"/>
    </xf>
    <xf numFmtId="0" fontId="5" fillId="0" borderId="117" xfId="0" applyFont="1" applyBorder="1" applyAlignment="1" applyProtection="1">
      <alignment horizontal="distributed" vertical="center" justifyLastLine="1"/>
    </xf>
    <xf numFmtId="0" fontId="5" fillId="0" borderId="118" xfId="0" applyFont="1" applyBorder="1" applyAlignment="1" applyProtection="1">
      <alignment horizontal="distributed" vertical="center" justifyLastLine="1"/>
    </xf>
    <xf numFmtId="0" fontId="5" fillId="0" borderId="105" xfId="0" applyFont="1" applyBorder="1" applyAlignment="1" applyProtection="1">
      <alignment horizontal="distributed" vertical="center" justifyLastLine="1"/>
    </xf>
    <xf numFmtId="0" fontId="5" fillId="0" borderId="84" xfId="0" applyFont="1" applyBorder="1" applyAlignment="1" applyProtection="1">
      <alignment horizontal="distributed" vertical="center" justifyLastLine="1"/>
    </xf>
    <xf numFmtId="41" fontId="11" fillId="2" borderId="119" xfId="0" applyNumberFormat="1" applyFont="1" applyFill="1" applyBorder="1" applyAlignment="1" applyProtection="1">
      <alignment horizontal="right" vertical="center" justifyLastLine="1"/>
    </xf>
    <xf numFmtId="41" fontId="11" fillId="2" borderId="105" xfId="0" applyNumberFormat="1" applyFont="1" applyFill="1" applyBorder="1" applyAlignment="1" applyProtection="1">
      <alignment horizontal="right" vertical="center" justifyLastLine="1"/>
    </xf>
    <xf numFmtId="41" fontId="11" fillId="2" borderId="84" xfId="0" applyNumberFormat="1" applyFont="1" applyFill="1" applyBorder="1" applyAlignment="1" applyProtection="1">
      <alignment horizontal="right" vertical="center" justifyLastLine="1"/>
    </xf>
    <xf numFmtId="0" fontId="5" fillId="0" borderId="120" xfId="0" applyFont="1" applyBorder="1" applyAlignment="1" applyProtection="1">
      <alignment horizontal="distributed" vertical="center" wrapText="1" justifyLastLine="1"/>
    </xf>
    <xf numFmtId="0" fontId="5" fillId="0" borderId="121" xfId="0" applyFont="1" applyBorder="1" applyAlignment="1" applyProtection="1">
      <alignment horizontal="distributed" vertical="center" wrapText="1" justifyLastLine="1"/>
    </xf>
    <xf numFmtId="41" fontId="11" fillId="2" borderId="122" xfId="0" applyNumberFormat="1" applyFont="1" applyFill="1" applyBorder="1" applyAlignment="1" applyProtection="1">
      <alignment vertical="center" justifyLastLine="1"/>
    </xf>
    <xf numFmtId="41" fontId="11" fillId="2" borderId="120" xfId="0" applyNumberFormat="1" applyFont="1" applyFill="1" applyBorder="1" applyAlignment="1" applyProtection="1">
      <alignment vertical="center" justifyLastLine="1"/>
    </xf>
    <xf numFmtId="41" fontId="11" fillId="2" borderId="121" xfId="0" applyNumberFormat="1" applyFont="1" applyFill="1" applyBorder="1" applyAlignment="1" applyProtection="1">
      <alignment vertical="center" justifyLastLine="1"/>
    </xf>
    <xf numFmtId="0" fontId="1" fillId="0" borderId="123" xfId="0" applyFont="1" applyBorder="1" applyAlignment="1" applyProtection="1">
      <alignment horizontal="distributed" vertical="center" justifyLastLine="1"/>
    </xf>
    <xf numFmtId="0" fontId="1" fillId="0" borderId="124" xfId="0" applyFont="1" applyBorder="1" applyAlignment="1" applyProtection="1">
      <alignment horizontal="distributed" vertical="center" justifyLastLine="1"/>
    </xf>
    <xf numFmtId="0" fontId="5" fillId="0" borderId="1" xfId="0" applyFont="1" applyBorder="1" applyAlignment="1" applyProtection="1">
      <alignment horizontal="distributed" vertical="center" justifyLastLine="1"/>
    </xf>
    <xf numFmtId="0" fontId="5" fillId="0" borderId="125" xfId="0" applyFont="1" applyBorder="1" applyAlignment="1" applyProtection="1">
      <alignment horizontal="distributed" vertical="center" justifyLastLine="1"/>
    </xf>
    <xf numFmtId="41" fontId="11" fillId="0" borderId="126" xfId="0" applyNumberFormat="1" applyFont="1" applyBorder="1" applyAlignment="1" applyProtection="1">
      <alignment vertical="center" justifyLastLine="1"/>
    </xf>
    <xf numFmtId="41" fontId="11" fillId="0" borderId="20" xfId="0" applyNumberFormat="1" applyFont="1" applyBorder="1" applyAlignment="1" applyProtection="1">
      <alignment vertical="center" justifyLastLine="1"/>
    </xf>
    <xf numFmtId="41" fontId="11" fillId="0" borderId="21" xfId="0" applyNumberFormat="1" applyFont="1" applyBorder="1" applyAlignment="1" applyProtection="1">
      <alignment vertical="center" justifyLastLine="1"/>
    </xf>
    <xf numFmtId="0" fontId="1" fillId="0" borderId="7" xfId="0" applyFont="1" applyBorder="1" applyAlignment="1" applyProtection="1">
      <alignment horizontal="center" vertical="center"/>
    </xf>
    <xf numFmtId="0" fontId="1" fillId="0" borderId="108" xfId="0" applyFont="1" applyBorder="1" applyAlignment="1" applyProtection="1">
      <alignment horizontal="distributed" vertical="center" justifyLastLine="1"/>
    </xf>
    <xf numFmtId="0" fontId="1" fillId="0" borderId="7" xfId="0" applyFont="1" applyBorder="1" applyAlignment="1" applyProtection="1">
      <alignment horizontal="distributed" vertical="center" justifyLastLine="1"/>
    </xf>
    <xf numFmtId="0" fontId="1" fillId="0" borderId="109" xfId="0" applyFont="1" applyBorder="1" applyAlignment="1" applyProtection="1">
      <alignment horizontal="distributed" vertical="center" justifyLastLine="1"/>
    </xf>
    <xf numFmtId="0" fontId="5" fillId="0" borderId="20" xfId="0" applyFont="1" applyBorder="1" applyAlignment="1" applyProtection="1">
      <alignment horizontal="distributed" vertical="center" justifyLastLine="1"/>
    </xf>
    <xf numFmtId="0" fontId="5" fillId="0" borderId="21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0" fontId="0" fillId="0" borderId="11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0" borderId="127" xfId="0" applyFont="1" applyBorder="1" applyAlignment="1" applyProtection="1">
      <alignment horizontal="distributed" vertical="center" justifyLastLine="1"/>
    </xf>
    <xf numFmtId="41" fontId="11" fillId="0" borderId="128" xfId="0" applyNumberFormat="1" applyFont="1" applyBorder="1" applyAlignment="1" applyProtection="1">
      <alignment vertical="center" justifyLastLine="1"/>
    </xf>
    <xf numFmtId="41" fontId="11" fillId="0" borderId="2" xfId="0" applyNumberFormat="1" applyFont="1" applyBorder="1" applyAlignment="1" applyProtection="1">
      <alignment vertical="center" justifyLastLine="1"/>
    </xf>
    <xf numFmtId="41" fontId="11" fillId="0" borderId="127" xfId="0" applyNumberFormat="1" applyFont="1" applyBorder="1" applyAlignment="1" applyProtection="1">
      <alignment vertical="center" justifyLastLine="1"/>
    </xf>
    <xf numFmtId="177" fontId="13" fillId="0" borderId="104" xfId="0" applyNumberFormat="1" applyFont="1" applyBorder="1" applyAlignment="1" applyProtection="1">
      <alignment horizontal="center" vertical="center"/>
    </xf>
    <xf numFmtId="177" fontId="13" fillId="0" borderId="3" xfId="0" applyNumberFormat="1" applyFont="1" applyBorder="1" applyAlignment="1" applyProtection="1">
      <alignment horizontal="center" vertical="center"/>
    </xf>
    <xf numFmtId="177" fontId="13" fillId="0" borderId="129" xfId="0" applyNumberFormat="1" applyFont="1" applyBorder="1" applyAlignment="1" applyProtection="1">
      <alignment horizontal="center" vertical="center"/>
    </xf>
    <xf numFmtId="177" fontId="13" fillId="0" borderId="105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justifyLastLine="1"/>
    </xf>
    <xf numFmtId="0" fontId="1" fillId="0" borderId="105" xfId="0" applyFont="1" applyBorder="1" applyAlignment="1" applyProtection="1">
      <alignment horizontal="center" vertical="center" justifyLastLine="1"/>
    </xf>
    <xf numFmtId="0" fontId="1" fillId="0" borderId="8" xfId="0" applyFont="1" applyBorder="1" applyAlignment="1" applyProtection="1">
      <alignment horizontal="distributed" vertical="center" justifyLastLine="1"/>
    </xf>
    <xf numFmtId="41" fontId="11" fillId="2" borderId="126" xfId="0" applyNumberFormat="1" applyFont="1" applyFill="1" applyBorder="1" applyAlignment="1" applyProtection="1">
      <alignment vertical="center" justifyLastLine="1"/>
    </xf>
    <xf numFmtId="41" fontId="11" fillId="2" borderId="20" xfId="0" applyNumberFormat="1" applyFont="1" applyFill="1" applyBorder="1" applyAlignment="1" applyProtection="1">
      <alignment vertical="center" justifyLastLine="1"/>
    </xf>
    <xf numFmtId="41" fontId="11" fillId="2" borderId="21" xfId="0" applyNumberFormat="1" applyFont="1" applyFill="1" applyBorder="1" applyAlignment="1" applyProtection="1">
      <alignment vertical="center" justifyLastLine="1"/>
    </xf>
    <xf numFmtId="0" fontId="12" fillId="0" borderId="135" xfId="0" applyFont="1" applyBorder="1" applyAlignment="1" applyProtection="1">
      <alignment horizontal="distributed" vertical="center" wrapText="1" justifyLastLine="1"/>
    </xf>
    <xf numFmtId="0" fontId="12" fillId="0" borderId="2" xfId="0" applyFont="1" applyBorder="1" applyAlignment="1" applyProtection="1">
      <alignment horizontal="distributed" vertical="center" wrapText="1" justifyLastLine="1"/>
    </xf>
    <xf numFmtId="0" fontId="12" fillId="0" borderId="136" xfId="0" applyFont="1" applyBorder="1" applyAlignment="1" applyProtection="1">
      <alignment horizontal="distributed" vertical="center" wrapText="1" justifyLastLine="1"/>
    </xf>
    <xf numFmtId="0" fontId="12" fillId="0" borderId="106" xfId="0" applyFont="1" applyBorder="1" applyAlignment="1" applyProtection="1">
      <alignment horizontal="distributed" vertical="center" wrapText="1" justifyLastLine="1"/>
    </xf>
    <xf numFmtId="0" fontId="12" fillId="0" borderId="105" xfId="0" applyFont="1" applyBorder="1" applyAlignment="1" applyProtection="1">
      <alignment horizontal="distributed" vertical="center" wrapText="1" justifyLastLine="1"/>
    </xf>
    <xf numFmtId="0" fontId="12" fillId="0" borderId="131" xfId="0" applyFont="1" applyBorder="1" applyAlignment="1" applyProtection="1">
      <alignment horizontal="distributed" vertical="center" wrapText="1" justifyLastLine="1"/>
    </xf>
    <xf numFmtId="0" fontId="1" fillId="0" borderId="110" xfId="0" applyFont="1" applyBorder="1" applyAlignment="1" applyProtection="1">
      <alignment horizontal="distributed" vertical="center" justifyLastLine="1"/>
    </xf>
    <xf numFmtId="0" fontId="1" fillId="0" borderId="10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29" xfId="0" applyFont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0" fontId="12" fillId="0" borderId="190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91" xfId="0" applyFont="1" applyBorder="1" applyAlignment="1" applyProtection="1">
      <alignment horizontal="center" vertical="center" wrapText="1"/>
      <protection locked="0"/>
    </xf>
    <xf numFmtId="0" fontId="12" fillId="0" borderId="105" xfId="0" applyFont="1" applyBorder="1" applyAlignment="1" applyProtection="1">
      <alignment horizontal="center" vertical="center" wrapText="1"/>
      <protection locked="0"/>
    </xf>
    <xf numFmtId="0" fontId="12" fillId="0" borderId="139" xfId="0" applyFont="1" applyBorder="1" applyAlignment="1" applyProtection="1">
      <alignment horizontal="center" vertical="center" wrapText="1"/>
      <protection locked="0"/>
    </xf>
    <xf numFmtId="177" fontId="5" fillId="0" borderId="137" xfId="0" applyNumberFormat="1" applyFont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138" xfId="0" applyNumberFormat="1" applyFont="1" applyBorder="1" applyAlignment="1" applyProtection="1">
      <alignment horizontal="center" vertical="center"/>
    </xf>
    <xf numFmtId="177" fontId="5" fillId="0" borderId="129" xfId="0" applyNumberFormat="1" applyFont="1" applyBorder="1" applyAlignment="1" applyProtection="1">
      <alignment horizontal="center" vertical="center"/>
    </xf>
    <xf numFmtId="177" fontId="5" fillId="0" borderId="105" xfId="0" applyNumberFormat="1" applyFont="1" applyBorder="1" applyAlignment="1" applyProtection="1">
      <alignment horizontal="center" vertical="center"/>
    </xf>
    <xf numFmtId="177" fontId="5" fillId="0" borderId="139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05" xfId="0" applyFont="1" applyBorder="1" applyAlignment="1" applyProtection="1">
      <alignment horizontal="center" vertical="center"/>
    </xf>
    <xf numFmtId="177" fontId="13" fillId="0" borderId="130" xfId="0" applyNumberFormat="1" applyFont="1" applyBorder="1" applyAlignment="1" applyProtection="1">
      <alignment horizontal="center" vertical="center"/>
    </xf>
    <xf numFmtId="177" fontId="13" fillId="0" borderId="13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05" xfId="0" applyFont="1" applyBorder="1" applyAlignment="1">
      <alignment horizontal="distributed" vertical="center" justifyLastLine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145" xfId="0" applyFont="1" applyBorder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center"/>
    </xf>
    <xf numFmtId="176" fontId="11" fillId="2" borderId="146" xfId="0" applyNumberFormat="1" applyFont="1" applyFill="1" applyBorder="1" applyAlignment="1" applyProtection="1">
      <alignment horizontal="center" vertical="center" justifyLastLine="1"/>
    </xf>
    <xf numFmtId="176" fontId="11" fillId="2" borderId="147" xfId="0" applyNumberFormat="1" applyFont="1" applyFill="1" applyBorder="1" applyAlignment="1" applyProtection="1">
      <alignment horizontal="center" vertical="center" justifyLastLine="1"/>
    </xf>
    <xf numFmtId="176" fontId="11" fillId="2" borderId="148" xfId="0" applyNumberFormat="1" applyFont="1" applyFill="1" applyBorder="1" applyAlignment="1" applyProtection="1">
      <alignment horizontal="center" vertical="center" justifyLastLine="1"/>
    </xf>
    <xf numFmtId="176" fontId="11" fillId="2" borderId="133" xfId="0" applyNumberFormat="1" applyFont="1" applyFill="1" applyBorder="1" applyAlignment="1" applyProtection="1">
      <alignment horizontal="center" vertical="center" justifyLastLine="1"/>
    </xf>
    <xf numFmtId="176" fontId="11" fillId="2" borderId="149" xfId="0" applyNumberFormat="1" applyFont="1" applyFill="1" applyBorder="1" applyAlignment="1" applyProtection="1">
      <alignment horizontal="center" vertical="center" justifyLastLine="1"/>
    </xf>
    <xf numFmtId="176" fontId="11" fillId="2" borderId="94" xfId="0" applyNumberFormat="1" applyFont="1" applyFill="1" applyBorder="1" applyAlignment="1" applyProtection="1">
      <alignment horizontal="center" vertical="center" justifyLastLine="1"/>
    </xf>
    <xf numFmtId="176" fontId="11" fillId="2" borderId="134" xfId="0" applyNumberFormat="1" applyFont="1" applyFill="1" applyBorder="1" applyAlignment="1" applyProtection="1">
      <alignment horizontal="center" vertical="center" justifyLastLine="1"/>
    </xf>
    <xf numFmtId="176" fontId="11" fillId="2" borderId="150" xfId="0" applyNumberFormat="1" applyFont="1" applyFill="1" applyBorder="1" applyAlignment="1" applyProtection="1">
      <alignment horizontal="center" vertical="center" justifyLastLine="1"/>
    </xf>
    <xf numFmtId="176" fontId="11" fillId="2" borderId="98" xfId="0" applyNumberFormat="1" applyFont="1" applyFill="1" applyBorder="1" applyAlignment="1" applyProtection="1">
      <alignment horizontal="center" vertical="center" justifyLastLine="1"/>
    </xf>
    <xf numFmtId="0" fontId="10" fillId="0" borderId="8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107" xfId="0" applyFont="1" applyBorder="1" applyAlignment="1" applyProtection="1">
      <alignment horizontal="distributed" vertical="center" wrapText="1" justifyLastLine="1"/>
    </xf>
    <xf numFmtId="0" fontId="1" fillId="0" borderId="3" xfId="0" applyFont="1" applyBorder="1" applyAlignment="1" applyProtection="1">
      <alignment horizontal="distributed" vertical="center" wrapText="1" justifyLastLine="1"/>
    </xf>
    <xf numFmtId="0" fontId="1" fillId="0" borderId="130" xfId="0" applyFont="1" applyBorder="1" applyAlignment="1" applyProtection="1">
      <alignment horizontal="distributed" vertical="center" wrapText="1" justifyLastLine="1"/>
    </xf>
    <xf numFmtId="0" fontId="1" fillId="0" borderId="87" xfId="0" applyFont="1" applyBorder="1" applyAlignment="1" applyProtection="1">
      <alignment horizontal="distributed" vertical="center" wrapText="1" justifyLastLine="1"/>
    </xf>
    <xf numFmtId="0" fontId="1" fillId="0" borderId="0" xfId="0" applyFont="1" applyBorder="1" applyAlignment="1" applyProtection="1">
      <alignment horizontal="distributed" vertical="center" wrapText="1" justifyLastLine="1"/>
    </xf>
    <xf numFmtId="0" fontId="1" fillId="0" borderId="151" xfId="0" applyFont="1" applyBorder="1" applyAlignment="1" applyProtection="1">
      <alignment horizontal="distributed" vertical="center" wrapText="1" justifyLastLine="1"/>
    </xf>
    <xf numFmtId="0" fontId="1" fillId="0" borderId="106" xfId="0" applyFont="1" applyBorder="1" applyAlignment="1" applyProtection="1">
      <alignment horizontal="distributed" vertical="center" wrapText="1" justifyLastLine="1"/>
    </xf>
    <xf numFmtId="0" fontId="1" fillId="0" borderId="105" xfId="0" applyFont="1" applyBorder="1" applyAlignment="1" applyProtection="1">
      <alignment horizontal="distributed" vertical="center" wrapText="1" justifyLastLine="1"/>
    </xf>
    <xf numFmtId="0" fontId="1" fillId="0" borderId="131" xfId="0" applyFont="1" applyBorder="1" applyAlignment="1" applyProtection="1">
      <alignment horizontal="distributed" vertical="center" wrapText="1" justifyLastLine="1"/>
    </xf>
    <xf numFmtId="176" fontId="11" fillId="2" borderId="132" xfId="0" applyNumberFormat="1" applyFont="1" applyFill="1" applyBorder="1" applyAlignment="1" applyProtection="1">
      <alignment horizontal="center" vertical="center" justifyLastLine="1"/>
    </xf>
    <xf numFmtId="176" fontId="11" fillId="2" borderId="152" xfId="0" applyNumberFormat="1" applyFont="1" applyFill="1" applyBorder="1" applyAlignment="1" applyProtection="1">
      <alignment horizontal="center" vertical="center" justifyLastLine="1"/>
    </xf>
    <xf numFmtId="176" fontId="11" fillId="2" borderId="96" xfId="0" applyNumberFormat="1" applyFont="1" applyFill="1" applyBorder="1" applyAlignment="1" applyProtection="1">
      <alignment horizontal="center" vertical="center" justifyLastLine="1"/>
    </xf>
    <xf numFmtId="0" fontId="12" fillId="0" borderId="129" xfId="0" applyFont="1" applyBorder="1" applyAlignment="1" applyProtection="1">
      <alignment horizontal="distributed" vertical="distributed" wrapText="1" justifyLastLine="1"/>
    </xf>
    <xf numFmtId="0" fontId="12" fillId="0" borderId="105" xfId="0" applyFont="1" applyBorder="1" applyAlignment="1" applyProtection="1">
      <alignment horizontal="distributed" vertical="distributed" wrapText="1" justifyLastLine="1"/>
    </xf>
    <xf numFmtId="0" fontId="12" fillId="0" borderId="131" xfId="0" applyFont="1" applyBorder="1" applyAlignment="1" applyProtection="1">
      <alignment horizontal="distributed" vertical="distributed" wrapText="1" justifyLastLine="1"/>
    </xf>
    <xf numFmtId="0" fontId="10" fillId="0" borderId="137" xfId="0" applyFont="1" applyBorder="1" applyAlignment="1" applyProtection="1">
      <alignment vertical="top"/>
    </xf>
    <xf numFmtId="0" fontId="10" fillId="0" borderId="2" xfId="0" applyFont="1" applyBorder="1" applyAlignment="1" applyProtection="1">
      <alignment vertical="top"/>
    </xf>
    <xf numFmtId="0" fontId="10" fillId="0" borderId="138" xfId="0" applyFont="1" applyBorder="1" applyAlignment="1" applyProtection="1">
      <alignment vertical="top"/>
    </xf>
    <xf numFmtId="0" fontId="10" fillId="0" borderId="140" xfId="0" applyFont="1" applyBorder="1" applyAlignment="1" applyProtection="1">
      <alignment vertical="top"/>
    </xf>
    <xf numFmtId="0" fontId="10" fillId="0" borderId="141" xfId="0" applyFont="1" applyBorder="1" applyAlignment="1" applyProtection="1">
      <alignment vertical="top"/>
    </xf>
    <xf numFmtId="0" fontId="10" fillId="0" borderId="142" xfId="0" applyFont="1" applyBorder="1" applyAlignment="1" applyProtection="1">
      <alignment vertical="top"/>
    </xf>
    <xf numFmtId="0" fontId="1" fillId="0" borderId="14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44" xfId="0" applyFont="1" applyBorder="1" applyAlignment="1" applyProtection="1">
      <alignment vertical="center"/>
    </xf>
    <xf numFmtId="0" fontId="5" fillId="0" borderId="13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36" xfId="0" applyFont="1" applyBorder="1" applyAlignment="1" applyProtection="1">
      <alignment horizontal="center" vertical="center"/>
    </xf>
    <xf numFmtId="0" fontId="5" fillId="0" borderId="129" xfId="0" applyFont="1" applyBorder="1" applyAlignment="1" applyProtection="1">
      <alignment horizontal="center" vertical="center"/>
    </xf>
    <xf numFmtId="0" fontId="5" fillId="0" borderId="105" xfId="0" applyFont="1" applyBorder="1" applyAlignment="1" applyProtection="1">
      <alignment horizontal="center" vertical="center"/>
    </xf>
    <xf numFmtId="0" fontId="5" fillId="0" borderId="131" xfId="0" applyFont="1" applyBorder="1" applyAlignment="1" applyProtection="1">
      <alignment horizontal="center" vertical="center"/>
    </xf>
    <xf numFmtId="0" fontId="1" fillId="0" borderId="107" xfId="0" applyFont="1" applyBorder="1" applyAlignment="1" applyProtection="1">
      <alignment horizontal="distributed" vertical="center" justifyLastLine="1"/>
    </xf>
    <xf numFmtId="0" fontId="1" fillId="0" borderId="3" xfId="0" applyFont="1" applyBorder="1" applyAlignment="1" applyProtection="1">
      <alignment horizontal="distributed" vertical="center" justifyLastLine="1"/>
    </xf>
    <xf numFmtId="0" fontId="1" fillId="0" borderId="106" xfId="0" applyFont="1" applyBorder="1" applyAlignment="1" applyProtection="1">
      <alignment horizontal="distributed" vertical="center" justifyLastLine="1"/>
    </xf>
    <xf numFmtId="0" fontId="1" fillId="0" borderId="105" xfId="0" applyFont="1" applyBorder="1" applyAlignment="1" applyProtection="1">
      <alignment horizontal="distributed" vertical="center" justifyLastLine="1"/>
    </xf>
    <xf numFmtId="0" fontId="1" fillId="0" borderId="0" xfId="0" applyFont="1" applyBorder="1" applyAlignment="1" applyProtection="1">
      <alignment horizontal="center" vertical="center"/>
    </xf>
    <xf numFmtId="0" fontId="12" fillId="0" borderId="13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36" xfId="0" applyFont="1" applyBorder="1" applyAlignment="1" applyProtection="1">
      <alignment horizontal="center" vertical="center" wrapText="1"/>
    </xf>
    <xf numFmtId="0" fontId="12" fillId="0" borderId="8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51" xfId="0" applyFont="1" applyBorder="1" applyAlignment="1" applyProtection="1">
      <alignment horizontal="center" vertical="center" wrapText="1"/>
    </xf>
    <xf numFmtId="0" fontId="12" fillId="0" borderId="14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5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distributed" vertical="center" justifyLastLine="1"/>
    </xf>
    <xf numFmtId="0" fontId="1" fillId="0" borderId="1" xfId="0" applyFont="1" applyBorder="1" applyAlignment="1" applyProtection="1">
      <alignment horizontal="right" vertical="center"/>
    </xf>
    <xf numFmtId="176" fontId="11" fillId="2" borderId="153" xfId="0" applyNumberFormat="1" applyFont="1" applyFill="1" applyBorder="1" applyAlignment="1" applyProtection="1">
      <alignment horizontal="center" vertical="center" justifyLastLine="1"/>
    </xf>
    <xf numFmtId="176" fontId="11" fillId="2" borderId="154" xfId="0" applyNumberFormat="1" applyFont="1" applyFill="1" applyBorder="1" applyAlignment="1" applyProtection="1">
      <alignment horizontal="center" vertical="center" justifyLastLine="1"/>
    </xf>
    <xf numFmtId="176" fontId="11" fillId="2" borderId="155" xfId="0" applyNumberFormat="1" applyFont="1" applyFill="1" applyBorder="1" applyAlignment="1" applyProtection="1">
      <alignment horizontal="center" vertical="center" justifyLastLine="1"/>
    </xf>
    <xf numFmtId="176" fontId="11" fillId="2" borderId="156" xfId="0" applyNumberFormat="1" applyFont="1" applyFill="1" applyBorder="1" applyAlignment="1" applyProtection="1">
      <alignment horizontal="center" vertical="center" justifyLastLine="1"/>
    </xf>
    <xf numFmtId="176" fontId="11" fillId="2" borderId="157" xfId="0" applyNumberFormat="1" applyFont="1" applyFill="1" applyBorder="1" applyAlignment="1" applyProtection="1">
      <alignment horizontal="center" vertical="center" justifyLastLine="1"/>
    </xf>
    <xf numFmtId="176" fontId="11" fillId="2" borderId="95" xfId="0" applyNumberFormat="1" applyFont="1" applyFill="1" applyBorder="1" applyAlignment="1" applyProtection="1">
      <alignment horizontal="center" vertical="center" justifyLastLine="1"/>
    </xf>
    <xf numFmtId="0" fontId="1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top" justifyLastLine="1"/>
    </xf>
    <xf numFmtId="0" fontId="5" fillId="0" borderId="0" xfId="0" applyFont="1" applyBorder="1" applyAlignment="1" applyProtection="1">
      <alignment horizontal="distributed" vertical="top" justifyLastLine="1"/>
    </xf>
    <xf numFmtId="0" fontId="9" fillId="0" borderId="107" xfId="0" applyFont="1" applyBorder="1" applyAlignment="1" applyProtection="1">
      <alignment horizontal="left" vertical="center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1" fillId="0" borderId="126" xfId="0" applyFont="1" applyBorder="1" applyAlignment="1" applyProtection="1">
      <alignment horizontal="left" vertical="center" indent="1"/>
    </xf>
    <xf numFmtId="0" fontId="1" fillId="0" borderId="20" xfId="0" applyFont="1" applyBorder="1" applyAlignment="1" applyProtection="1">
      <alignment horizontal="left" vertical="center" indent="1"/>
    </xf>
    <xf numFmtId="0" fontId="1" fillId="0" borderId="21" xfId="0" applyFont="1" applyBorder="1" applyAlignment="1" applyProtection="1">
      <alignment horizontal="left" vertical="center" indent="1"/>
    </xf>
    <xf numFmtId="0" fontId="1" fillId="0" borderId="126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3" fontId="1" fillId="0" borderId="126" xfId="0" applyNumberFormat="1" applyFont="1" applyBorder="1" applyAlignment="1" applyProtection="1">
      <alignment vertical="center"/>
    </xf>
    <xf numFmtId="3" fontId="1" fillId="0" borderId="20" xfId="0" applyNumberFormat="1" applyFont="1" applyBorder="1" applyAlignment="1" applyProtection="1">
      <alignment vertical="center"/>
    </xf>
    <xf numFmtId="3" fontId="1" fillId="0" borderId="21" xfId="0" applyNumberFormat="1" applyFont="1" applyBorder="1" applyAlignment="1" applyProtection="1">
      <alignment vertical="center"/>
    </xf>
    <xf numFmtId="0" fontId="1" fillId="0" borderId="126" xfId="0" applyFont="1" applyBorder="1" applyAlignment="1" applyProtection="1">
      <alignment horizontal="center" vertical="center" justifyLastLine="1"/>
    </xf>
    <xf numFmtId="0" fontId="1" fillId="0" borderId="20" xfId="0" applyFont="1" applyBorder="1" applyAlignment="1" applyProtection="1">
      <alignment horizontal="center" vertical="center" justifyLastLine="1"/>
    </xf>
    <xf numFmtId="0" fontId="1" fillId="0" borderId="165" xfId="0" applyFont="1" applyBorder="1" applyAlignment="1" applyProtection="1">
      <alignment horizontal="center" vertical="center" justifyLastLine="1"/>
    </xf>
    <xf numFmtId="0" fontId="0" fillId="0" borderId="16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126" xfId="0" applyNumberFormat="1" applyFont="1" applyBorder="1" applyAlignment="1" applyProtection="1">
      <alignment horizontal="right" vertical="center"/>
    </xf>
    <xf numFmtId="0" fontId="1" fillId="0" borderId="20" xfId="0" applyNumberFormat="1" applyFont="1" applyBorder="1" applyAlignment="1" applyProtection="1">
      <alignment horizontal="right" vertical="center"/>
    </xf>
    <xf numFmtId="0" fontId="1" fillId="0" borderId="21" xfId="0" applyNumberFormat="1" applyFont="1" applyBorder="1" applyAlignment="1" applyProtection="1">
      <alignment horizontal="right" vertical="center"/>
    </xf>
    <xf numFmtId="0" fontId="1" fillId="0" borderId="159" xfId="0" applyFont="1" applyBorder="1" applyAlignment="1" applyProtection="1">
      <alignment horizontal="distributed" vertical="center" justifyLastLine="1"/>
    </xf>
    <xf numFmtId="0" fontId="1" fillId="0" borderId="160" xfId="0" applyFont="1" applyBorder="1" applyAlignment="1" applyProtection="1">
      <alignment horizontal="distributed" vertical="center" justifyLastLine="1"/>
    </xf>
    <xf numFmtId="0" fontId="1" fillId="0" borderId="86" xfId="0" applyFont="1" applyBorder="1" applyAlignment="1" applyProtection="1">
      <alignment horizontal="distributed" vertical="center" justifyLastLine="1"/>
    </xf>
    <xf numFmtId="0" fontId="1" fillId="0" borderId="159" xfId="0" applyFont="1" applyBorder="1" applyAlignment="1" applyProtection="1">
      <alignment horizontal="center" vertical="center" justifyLastLine="1"/>
    </xf>
    <xf numFmtId="0" fontId="1" fillId="0" borderId="160" xfId="0" applyFont="1" applyBorder="1" applyAlignment="1" applyProtection="1">
      <alignment horizontal="center" vertical="center" justifyLastLine="1"/>
    </xf>
    <xf numFmtId="0" fontId="1" fillId="0" borderId="161" xfId="0" applyFont="1" applyBorder="1" applyAlignment="1" applyProtection="1">
      <alignment horizontal="center" vertical="center" justifyLastLine="1"/>
    </xf>
    <xf numFmtId="0" fontId="1" fillId="0" borderId="162" xfId="0" applyFont="1" applyBorder="1" applyAlignment="1" applyProtection="1">
      <alignment horizontal="left" vertical="center" indent="1"/>
    </xf>
    <xf numFmtId="0" fontId="1" fillId="0" borderId="163" xfId="0" applyFont="1" applyBorder="1" applyAlignment="1" applyProtection="1">
      <alignment horizontal="left" vertical="center" indent="1"/>
    </xf>
    <xf numFmtId="0" fontId="1" fillId="0" borderId="83" xfId="0" applyFont="1" applyBorder="1" applyAlignment="1" applyProtection="1">
      <alignment horizontal="left" vertical="center" indent="1"/>
    </xf>
    <xf numFmtId="0" fontId="1" fillId="0" borderId="162" xfId="0" applyFont="1" applyBorder="1" applyAlignment="1" applyProtection="1">
      <alignment horizontal="center" vertical="center" justifyLastLine="1"/>
    </xf>
    <xf numFmtId="0" fontId="1" fillId="0" borderId="163" xfId="0" applyFont="1" applyBorder="1" applyAlignment="1" applyProtection="1">
      <alignment horizontal="center" vertical="center" justifyLastLine="1"/>
    </xf>
    <xf numFmtId="0" fontId="1" fillId="0" borderId="164" xfId="0" applyFont="1" applyBorder="1" applyAlignment="1" applyProtection="1">
      <alignment horizontal="center" vertical="center" justifyLastLine="1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8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1" fillId="0" borderId="49" xfId="0" applyFont="1" applyBorder="1" applyAlignment="1" applyProtection="1">
      <alignment horizontal="distributed" vertical="center" justifyLastLine="1"/>
    </xf>
    <xf numFmtId="0" fontId="1" fillId="0" borderId="51" xfId="0" applyFont="1" applyBorder="1" applyAlignment="1" applyProtection="1">
      <alignment horizontal="distributed" vertical="center" justifyLastLine="1"/>
    </xf>
    <xf numFmtId="0" fontId="1" fillId="0" borderId="55" xfId="0" applyFont="1" applyBorder="1" applyAlignment="1" applyProtection="1">
      <alignment horizontal="distributed" vertical="center" justifyLastLine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67" xfId="0" applyFont="1" applyBorder="1" applyAlignment="1" applyProtection="1">
      <alignment horizontal="distributed" vertical="center" justifyLastLine="1"/>
    </xf>
    <xf numFmtId="0" fontId="1" fillId="0" borderId="168" xfId="0" applyFont="1" applyBorder="1" applyAlignment="1" applyProtection="1">
      <alignment horizontal="distributed" vertical="center" justifyLastLine="1"/>
    </xf>
    <xf numFmtId="0" fontId="1" fillId="0" borderId="169" xfId="0" applyFont="1" applyBorder="1" applyAlignment="1" applyProtection="1">
      <alignment horizontal="distributed" vertical="center" justifyLastLine="1"/>
    </xf>
    <xf numFmtId="0" fontId="14" fillId="0" borderId="1" xfId="0" applyFont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" fillId="0" borderId="128" xfId="0" applyFont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left" vertical="center" indent="1"/>
    </xf>
    <xf numFmtId="0" fontId="1" fillId="0" borderId="127" xfId="0" applyFont="1" applyBorder="1" applyAlignment="1" applyProtection="1">
      <alignment horizontal="left" vertical="center" indent="1"/>
    </xf>
    <xf numFmtId="0" fontId="1" fillId="0" borderId="128" xfId="0" applyFont="1" applyBorder="1" applyAlignment="1" applyProtection="1">
      <alignment horizontal="center" vertical="center" justifyLastLine="1"/>
    </xf>
    <xf numFmtId="0" fontId="1" fillId="0" borderId="2" xfId="0" applyFont="1" applyBorder="1" applyAlignment="1" applyProtection="1">
      <alignment horizontal="center" vertical="center" justifyLastLine="1"/>
    </xf>
    <xf numFmtId="0" fontId="1" fillId="0" borderId="138" xfId="0" applyFont="1" applyBorder="1" applyAlignment="1" applyProtection="1">
      <alignment horizontal="center" vertical="center" justifyLastLine="1"/>
    </xf>
    <xf numFmtId="0" fontId="1" fillId="0" borderId="170" xfId="0" applyFont="1" applyBorder="1" applyAlignment="1" applyProtection="1">
      <alignment horizontal="left" vertical="center" indent="1"/>
    </xf>
    <xf numFmtId="0" fontId="1" fillId="0" borderId="171" xfId="0" applyFont="1" applyBorder="1" applyAlignment="1" applyProtection="1">
      <alignment horizontal="left" vertical="center" indent="1"/>
    </xf>
    <xf numFmtId="0" fontId="1" fillId="0" borderId="74" xfId="0" applyFont="1" applyBorder="1" applyAlignment="1" applyProtection="1">
      <alignment horizontal="left" vertical="center" indent="1"/>
    </xf>
    <xf numFmtId="0" fontId="1" fillId="0" borderId="170" xfId="0" applyNumberFormat="1" applyFont="1" applyBorder="1" applyAlignment="1" applyProtection="1">
      <alignment horizontal="right" vertical="center"/>
    </xf>
    <xf numFmtId="0" fontId="1" fillId="0" borderId="171" xfId="0" applyNumberFormat="1" applyFont="1" applyBorder="1" applyAlignment="1" applyProtection="1">
      <alignment horizontal="right" vertical="center"/>
    </xf>
    <xf numFmtId="0" fontId="1" fillId="0" borderId="74" xfId="0" applyNumberFormat="1" applyFont="1" applyBorder="1" applyAlignment="1" applyProtection="1">
      <alignment horizontal="right" vertical="center"/>
    </xf>
    <xf numFmtId="0" fontId="1" fillId="0" borderId="170" xfId="0" applyFont="1" applyBorder="1" applyAlignment="1" applyProtection="1">
      <alignment horizontal="center" vertical="center"/>
    </xf>
    <xf numFmtId="0" fontId="1" fillId="0" borderId="171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3" fontId="1" fillId="0" borderId="162" xfId="0" applyNumberFormat="1" applyFont="1" applyBorder="1" applyAlignment="1" applyProtection="1">
      <alignment vertical="center"/>
    </xf>
    <xf numFmtId="3" fontId="1" fillId="0" borderId="163" xfId="0" applyNumberFormat="1" applyFont="1" applyBorder="1" applyAlignment="1" applyProtection="1">
      <alignment vertical="center"/>
    </xf>
    <xf numFmtId="3" fontId="1" fillId="0" borderId="83" xfId="0" applyNumberFormat="1" applyFont="1" applyBorder="1" applyAlignment="1" applyProtection="1">
      <alignment vertical="center"/>
    </xf>
    <xf numFmtId="3" fontId="11" fillId="2" borderId="178" xfId="0" applyNumberFormat="1" applyFont="1" applyFill="1" applyBorder="1" applyAlignment="1" applyProtection="1">
      <alignment horizontal="center" vertical="center" justifyLastLine="1"/>
    </xf>
    <xf numFmtId="3" fontId="11" fillId="2" borderId="88" xfId="0" applyNumberFormat="1" applyFont="1" applyFill="1" applyBorder="1" applyAlignment="1" applyProtection="1">
      <alignment horizontal="center" vertical="center" justifyLastLine="1"/>
    </xf>
    <xf numFmtId="0" fontId="1" fillId="0" borderId="170" xfId="0" applyFont="1" applyBorder="1" applyAlignment="1" applyProtection="1">
      <alignment horizontal="center" vertical="center" justifyLastLine="1"/>
    </xf>
    <xf numFmtId="0" fontId="1" fillId="0" borderId="171" xfId="0" applyFont="1" applyBorder="1" applyAlignment="1" applyProtection="1">
      <alignment horizontal="center" vertical="center" justifyLastLine="1"/>
    </xf>
    <xf numFmtId="0" fontId="1" fillId="0" borderId="172" xfId="0" applyFont="1" applyBorder="1" applyAlignment="1" applyProtection="1">
      <alignment horizontal="center" vertical="center" justifyLastLine="1"/>
    </xf>
    <xf numFmtId="0" fontId="5" fillId="0" borderId="0" xfId="0" applyFont="1" applyBorder="1" applyAlignment="1" applyProtection="1">
      <alignment vertical="center" justifyLastLine="1"/>
    </xf>
    <xf numFmtId="0" fontId="0" fillId="0" borderId="0" xfId="0" applyBorder="1" applyProtection="1">
      <alignment vertical="center"/>
    </xf>
    <xf numFmtId="0" fontId="1" fillId="0" borderId="174" xfId="0" applyFont="1" applyBorder="1" applyAlignment="1" applyProtection="1">
      <alignment horizontal="distributed" vertical="center" justifyLastLine="1"/>
    </xf>
    <xf numFmtId="0" fontId="1" fillId="0" borderId="20" xfId="0" applyFont="1" applyBorder="1" applyAlignment="1" applyProtection="1">
      <alignment horizontal="distributed" vertical="center" justifyLastLine="1"/>
    </xf>
    <xf numFmtId="3" fontId="11" fillId="2" borderId="182" xfId="0" applyNumberFormat="1" applyFont="1" applyFill="1" applyBorder="1" applyAlignment="1" applyProtection="1">
      <alignment horizontal="center" vertical="center" justifyLastLine="1"/>
    </xf>
    <xf numFmtId="3" fontId="11" fillId="2" borderId="91" xfId="0" applyNumberFormat="1" applyFont="1" applyFill="1" applyBorder="1" applyAlignment="1" applyProtection="1">
      <alignment horizontal="center" vertical="center" justifyLastLine="1"/>
    </xf>
    <xf numFmtId="0" fontId="1" fillId="0" borderId="173" xfId="0" applyFont="1" applyBorder="1" applyAlignment="1" applyProtection="1">
      <alignment horizontal="distributed" vertical="center" justifyLastLine="1"/>
    </xf>
    <xf numFmtId="0" fontId="1" fillId="0" borderId="171" xfId="0" applyFont="1" applyBorder="1" applyAlignment="1" applyProtection="1">
      <alignment horizontal="distributed" vertical="center" justifyLastLine="1"/>
    </xf>
    <xf numFmtId="0" fontId="1" fillId="0" borderId="74" xfId="0" applyFont="1" applyBorder="1" applyAlignment="1" applyProtection="1">
      <alignment horizontal="distributed" vertical="center" justifyLastLine="1"/>
    </xf>
    <xf numFmtId="3" fontId="11" fillId="2" borderId="183" xfId="0" applyNumberFormat="1" applyFont="1" applyFill="1" applyBorder="1" applyAlignment="1" applyProtection="1">
      <alignment horizontal="center" vertical="center" justifyLastLine="1"/>
    </xf>
    <xf numFmtId="3" fontId="11" fillId="2" borderId="92" xfId="0" applyNumberFormat="1" applyFont="1" applyFill="1" applyBorder="1" applyAlignment="1" applyProtection="1">
      <alignment horizontal="center" vertical="center" justifyLastLine="1"/>
    </xf>
    <xf numFmtId="3" fontId="11" fillId="2" borderId="184" xfId="0" applyNumberFormat="1" applyFont="1" applyFill="1" applyBorder="1" applyAlignment="1" applyProtection="1">
      <alignment horizontal="center" vertical="center" justifyLastLine="1"/>
    </xf>
    <xf numFmtId="3" fontId="11" fillId="2" borderId="90" xfId="0" applyNumberFormat="1" applyFont="1" applyFill="1" applyBorder="1" applyAlignment="1" applyProtection="1">
      <alignment horizontal="center" vertical="center" justifyLastLine="1"/>
    </xf>
    <xf numFmtId="3" fontId="11" fillId="2" borderId="185" xfId="0" applyNumberFormat="1" applyFont="1" applyFill="1" applyBorder="1" applyAlignment="1" applyProtection="1">
      <alignment horizontal="center" vertical="center" justifyLastLine="1"/>
    </xf>
    <xf numFmtId="3" fontId="11" fillId="2" borderId="186" xfId="0" applyNumberFormat="1" applyFont="1" applyFill="1" applyBorder="1" applyAlignment="1" applyProtection="1">
      <alignment horizontal="center" vertical="center" justifyLastLine="1"/>
    </xf>
    <xf numFmtId="3" fontId="11" fillId="2" borderId="179" xfId="0" applyNumberFormat="1" applyFont="1" applyFill="1" applyBorder="1" applyAlignment="1" applyProtection="1">
      <alignment horizontal="center" vertical="center" justifyLastLine="1"/>
    </xf>
    <xf numFmtId="3" fontId="11" fillId="2" borderId="89" xfId="0" applyNumberFormat="1" applyFont="1" applyFill="1" applyBorder="1" applyAlignment="1" applyProtection="1">
      <alignment horizontal="center" vertical="center" justifyLastLine="1"/>
    </xf>
    <xf numFmtId="0" fontId="1" fillId="0" borderId="175" xfId="0" applyFont="1" applyBorder="1" applyAlignment="1" applyProtection="1">
      <alignment horizontal="distributed" vertical="center" justifyLastLine="1"/>
    </xf>
    <xf numFmtId="0" fontId="1" fillId="0" borderId="176" xfId="0" applyFont="1" applyBorder="1" applyAlignment="1" applyProtection="1">
      <alignment horizontal="distributed" vertical="center" justifyLastLine="1"/>
    </xf>
    <xf numFmtId="0" fontId="1" fillId="0" borderId="177" xfId="0" applyFont="1" applyBorder="1" applyAlignment="1" applyProtection="1">
      <alignment horizontal="distributed" vertical="center" justifyLastLine="1"/>
    </xf>
    <xf numFmtId="0" fontId="1" fillId="0" borderId="145" xfId="0" applyFont="1" applyBorder="1" applyAlignment="1" applyProtection="1">
      <alignment horizontal="distributed" vertical="center" justifyLastLine="1"/>
    </xf>
    <xf numFmtId="0" fontId="1" fillId="0" borderId="1" xfId="0" applyFont="1" applyBorder="1" applyAlignment="1" applyProtection="1">
      <alignment horizontal="distributed" vertical="center" justifyLastLine="1"/>
    </xf>
    <xf numFmtId="0" fontId="1" fillId="0" borderId="125" xfId="0" applyFont="1" applyBorder="1" applyAlignment="1" applyProtection="1">
      <alignment horizontal="distributed" vertical="center" justifyLastLine="1"/>
    </xf>
    <xf numFmtId="3" fontId="11" fillId="2" borderId="180" xfId="0" applyNumberFormat="1" applyFont="1" applyFill="1" applyBorder="1" applyAlignment="1" applyProtection="1">
      <alignment horizontal="center" vertical="center" justifyLastLine="1"/>
    </xf>
    <xf numFmtId="3" fontId="11" fillId="2" borderId="181" xfId="0" applyNumberFormat="1" applyFont="1" applyFill="1" applyBorder="1" applyAlignment="1" applyProtection="1">
      <alignment horizontal="center" vertical="center" justifyLastLine="1"/>
    </xf>
    <xf numFmtId="177" fontId="13" fillId="0" borderId="146" xfId="0" applyNumberFormat="1" applyFont="1" applyBorder="1" applyAlignment="1" applyProtection="1">
      <alignment horizontal="center" vertical="center"/>
    </xf>
    <xf numFmtId="177" fontId="13" fillId="0" borderId="148" xfId="0" applyNumberFormat="1" applyFont="1" applyBorder="1" applyAlignment="1" applyProtection="1">
      <alignment horizontal="center" vertical="center"/>
    </xf>
    <xf numFmtId="0" fontId="1" fillId="0" borderId="133" xfId="0" applyFont="1" applyBorder="1" applyAlignment="1" applyProtection="1">
      <alignment horizontal="center" vertical="center" justifyLastLine="1"/>
    </xf>
    <xf numFmtId="0" fontId="1" fillId="0" borderId="94" xfId="0" applyFont="1" applyBorder="1" applyAlignment="1" applyProtection="1">
      <alignment horizontal="center" vertical="center" justifyLastLine="1"/>
    </xf>
    <xf numFmtId="177" fontId="13" fillId="0" borderId="153" xfId="0" applyNumberFormat="1" applyFont="1" applyBorder="1" applyAlignment="1" applyProtection="1">
      <alignment horizontal="center" vertical="center"/>
    </xf>
    <xf numFmtId="177" fontId="13" fillId="0" borderId="155" xfId="0" applyNumberFormat="1" applyFont="1" applyBorder="1" applyAlignment="1" applyProtection="1">
      <alignment horizontal="center" vertical="center"/>
    </xf>
    <xf numFmtId="0" fontId="1" fillId="0" borderId="133" xfId="0" applyFont="1" applyBorder="1" applyAlignment="1" applyProtection="1">
      <alignment horizontal="center" vertical="center"/>
    </xf>
    <xf numFmtId="0" fontId="1" fillId="0" borderId="94" xfId="0" applyFont="1" applyBorder="1" applyAlignment="1" applyProtection="1">
      <alignment horizontal="center" vertical="center"/>
    </xf>
    <xf numFmtId="177" fontId="13" fillId="0" borderId="156" xfId="0" applyNumberFormat="1" applyFont="1" applyBorder="1" applyAlignment="1" applyProtection="1">
      <alignment horizontal="center" vertical="center"/>
    </xf>
    <xf numFmtId="177" fontId="13" fillId="0" borderId="95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8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176" fontId="11" fillId="2" borderId="133" xfId="0" applyNumberFormat="1" applyFont="1" applyFill="1" applyBorder="1" applyAlignment="1" applyProtection="1">
      <alignment horizontal="center"/>
      <protection hidden="1"/>
    </xf>
    <xf numFmtId="176" fontId="11" fillId="2" borderId="14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176" fontId="11" fillId="2" borderId="134" xfId="0" applyNumberFormat="1" applyFont="1" applyFill="1" applyBorder="1" applyAlignment="1" applyProtection="1">
      <alignment horizontal="center"/>
      <protection hidden="1"/>
    </xf>
    <xf numFmtId="176" fontId="11" fillId="2" borderId="150" xfId="0" applyNumberFormat="1" applyFont="1" applyFill="1" applyBorder="1" applyAlignment="1" applyProtection="1">
      <alignment horizontal="center"/>
      <protection hidden="1"/>
    </xf>
    <xf numFmtId="0" fontId="1" fillId="0" borderId="107" xfId="0" applyFont="1" applyBorder="1" applyAlignment="1">
      <alignment horizontal="distributed" vertical="center" wrapText="1" justifyLastLine="1"/>
    </xf>
    <xf numFmtId="0" fontId="1" fillId="0" borderId="130" xfId="0" applyFont="1" applyBorder="1" applyAlignment="1">
      <alignment horizontal="distributed" vertical="center" wrapText="1" justifyLastLine="1"/>
    </xf>
    <xf numFmtId="0" fontId="1" fillId="0" borderId="87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distributed" vertical="center" wrapText="1" justifyLastLine="1"/>
    </xf>
    <xf numFmtId="0" fontId="1" fillId="0" borderId="151" xfId="0" applyFont="1" applyBorder="1" applyAlignment="1">
      <alignment horizontal="distributed" vertical="center" wrapText="1" justifyLastLine="1"/>
    </xf>
    <xf numFmtId="0" fontId="1" fillId="0" borderId="106" xfId="0" applyFont="1" applyBorder="1" applyAlignment="1">
      <alignment horizontal="distributed" vertical="center" wrapText="1" justifyLastLine="1"/>
    </xf>
    <xf numFmtId="0" fontId="1" fillId="0" borderId="105" xfId="0" applyFont="1" applyBorder="1" applyAlignment="1">
      <alignment horizontal="distributed" vertical="center" wrapText="1" justifyLastLine="1"/>
    </xf>
    <xf numFmtId="0" fontId="1" fillId="0" borderId="131" xfId="0" applyFont="1" applyBorder="1" applyAlignment="1">
      <alignment horizontal="distributed" vertical="center" wrapText="1" justifyLastLine="1"/>
    </xf>
    <xf numFmtId="0" fontId="12" fillId="0" borderId="8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top" justifyLastLine="1"/>
    </xf>
    <xf numFmtId="0" fontId="5" fillId="0" borderId="0" xfId="0" applyFont="1" applyBorder="1" applyAlignment="1">
      <alignment horizontal="distributed" vertical="top" justifyLastLine="1"/>
    </xf>
    <xf numFmtId="0" fontId="9" fillId="0" borderId="107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07" xfId="0" applyFont="1" applyBorder="1" applyAlignment="1">
      <alignment horizontal="distributed" vertical="center" justifyLastLine="1"/>
    </xf>
    <xf numFmtId="0" fontId="1" fillId="0" borderId="106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/>
    </xf>
    <xf numFmtId="179" fontId="13" fillId="0" borderId="104" xfId="0" applyNumberFormat="1" applyFont="1" applyBorder="1" applyAlignment="1" applyProtection="1">
      <alignment horizontal="center" vertical="center"/>
      <protection locked="0"/>
    </xf>
    <xf numFmtId="179" fontId="13" fillId="0" borderId="3" xfId="0" applyNumberFormat="1" applyFont="1" applyBorder="1" applyAlignment="1" applyProtection="1">
      <alignment horizontal="center" vertical="center"/>
      <protection locked="0"/>
    </xf>
    <xf numFmtId="179" fontId="13" fillId="0" borderId="129" xfId="0" applyNumberFormat="1" applyFont="1" applyBorder="1" applyAlignment="1" applyProtection="1">
      <alignment horizontal="center" vertical="center"/>
      <protection locked="0"/>
    </xf>
    <xf numFmtId="179" fontId="13" fillId="0" borderId="105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justifyLastLine="1"/>
    </xf>
    <xf numFmtId="0" fontId="1" fillId="0" borderId="105" xfId="0" applyFont="1" applyBorder="1" applyAlignment="1">
      <alignment horizontal="center" vertical="center" justifyLastLine="1"/>
    </xf>
    <xf numFmtId="178" fontId="13" fillId="0" borderId="3" xfId="0" applyNumberFormat="1" applyFont="1" applyBorder="1" applyAlignment="1" applyProtection="1">
      <alignment horizontal="center" vertical="center"/>
      <protection locked="0"/>
    </xf>
    <xf numFmtId="178" fontId="13" fillId="0" borderId="105" xfId="0" applyNumberFormat="1" applyFont="1" applyBorder="1" applyAlignment="1" applyProtection="1">
      <alignment horizontal="center" vertical="center"/>
      <protection locked="0"/>
    </xf>
    <xf numFmtId="176" fontId="11" fillId="2" borderId="132" xfId="0" applyNumberFormat="1" applyFont="1" applyFill="1" applyBorder="1" applyAlignment="1" applyProtection="1">
      <alignment horizontal="center"/>
      <protection hidden="1"/>
    </xf>
    <xf numFmtId="176" fontId="11" fillId="2" borderId="152" xfId="0" applyNumberFormat="1" applyFont="1" applyFill="1" applyBorder="1" applyAlignment="1" applyProtection="1">
      <alignment horizontal="center"/>
      <protection hidden="1"/>
    </xf>
    <xf numFmtId="0" fontId="12" fillId="0" borderId="13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1" xfId="0" applyFont="1" applyBorder="1" applyAlignment="1">
      <alignment horizontal="center" vertical="center" wrapText="1"/>
    </xf>
    <xf numFmtId="0" fontId="12" fillId="0" borderId="14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distributed" vertical="top" wrapText="1" justifyLastLine="1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116" xfId="0" applyFont="1" applyBorder="1" applyAlignment="1">
      <alignment horizontal="center" vertical="center"/>
    </xf>
    <xf numFmtId="177" fontId="5" fillId="0" borderId="137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138" xfId="0" applyNumberFormat="1" applyFont="1" applyBorder="1" applyAlignment="1" applyProtection="1">
      <alignment horizontal="center" vertical="center"/>
      <protection locked="0"/>
    </xf>
    <xf numFmtId="177" fontId="5" fillId="0" borderId="129" xfId="0" applyNumberFormat="1" applyFont="1" applyBorder="1" applyAlignment="1" applyProtection="1">
      <alignment horizontal="center" vertical="center"/>
      <protection locked="0"/>
    </xf>
    <xf numFmtId="177" fontId="5" fillId="0" borderId="105" xfId="0" applyNumberFormat="1" applyFont="1" applyBorder="1" applyAlignment="1" applyProtection="1">
      <alignment horizontal="center" vertical="center"/>
      <protection locked="0"/>
    </xf>
    <xf numFmtId="177" fontId="5" fillId="0" borderId="139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177" fontId="13" fillId="0" borderId="130" xfId="0" applyNumberFormat="1" applyFont="1" applyBorder="1" applyAlignment="1" applyProtection="1">
      <alignment horizontal="center" vertical="center"/>
      <protection locked="0"/>
    </xf>
    <xf numFmtId="177" fontId="13" fillId="0" borderId="131" xfId="0" applyNumberFormat="1" applyFont="1" applyBorder="1" applyAlignment="1" applyProtection="1">
      <alignment horizontal="center" vertical="center"/>
      <protection locked="0"/>
    </xf>
    <xf numFmtId="0" fontId="12" fillId="0" borderId="135" xfId="0" applyFont="1" applyBorder="1" applyAlignment="1">
      <alignment horizontal="distributed" vertical="center" wrapText="1" justifyLastLine="1"/>
    </xf>
    <xf numFmtId="0" fontId="12" fillId="0" borderId="2" xfId="0" applyFont="1" applyBorder="1" applyAlignment="1">
      <alignment horizontal="distributed" vertical="center" wrapText="1" justifyLastLine="1"/>
    </xf>
    <xf numFmtId="0" fontId="12" fillId="0" borderId="136" xfId="0" applyFont="1" applyBorder="1" applyAlignment="1">
      <alignment horizontal="distributed" vertical="center" wrapText="1" justifyLastLine="1"/>
    </xf>
    <xf numFmtId="0" fontId="12" fillId="0" borderId="106" xfId="0" applyFont="1" applyBorder="1" applyAlignment="1">
      <alignment horizontal="distributed" vertical="center" wrapText="1" justifyLastLine="1"/>
    </xf>
    <xf numFmtId="0" fontId="12" fillId="0" borderId="105" xfId="0" applyFont="1" applyBorder="1" applyAlignment="1">
      <alignment horizontal="distributed" vertical="center" wrapText="1" justifyLastLine="1"/>
    </xf>
    <xf numFmtId="0" fontId="12" fillId="0" borderId="131" xfId="0" applyFont="1" applyBorder="1" applyAlignment="1">
      <alignment horizontal="distributed" vertical="center" wrapText="1" justifyLastLine="1"/>
    </xf>
    <xf numFmtId="0" fontId="1" fillId="0" borderId="110" xfId="0" applyFont="1" applyBorder="1" applyAlignment="1">
      <alignment horizontal="distributed" vertical="center" justifyLastLine="1"/>
    </xf>
    <xf numFmtId="0" fontId="1" fillId="0" borderId="123" xfId="0" applyFont="1" applyBorder="1" applyAlignment="1">
      <alignment horizontal="distributed" vertical="center" justifyLastLine="1"/>
    </xf>
    <xf numFmtId="0" fontId="12" fillId="0" borderId="2" xfId="0" applyFont="1" applyBorder="1" applyAlignment="1" applyProtection="1">
      <alignment horizontal="distributed" vertical="center" justifyLastLine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10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41" fontId="11" fillId="0" borderId="126" xfId="0" applyNumberFormat="1" applyFont="1" applyBorder="1" applyAlignment="1" applyProtection="1">
      <alignment vertical="center" justifyLastLine="1"/>
      <protection locked="0"/>
    </xf>
    <xf numFmtId="41" fontId="11" fillId="0" borderId="20" xfId="0" applyNumberFormat="1" applyFont="1" applyBorder="1" applyAlignment="1" applyProtection="1">
      <alignment vertical="center" justifyLastLine="1"/>
      <protection locked="0"/>
    </xf>
    <xf numFmtId="41" fontId="11" fillId="0" borderId="21" xfId="0" applyNumberFormat="1" applyFont="1" applyBorder="1" applyAlignment="1" applyProtection="1">
      <alignment vertical="center" justifyLastLine="1"/>
      <protection locked="0"/>
    </xf>
    <xf numFmtId="0" fontId="1" fillId="0" borderId="11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justifyLastLine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25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27" xfId="0" applyFont="1" applyBorder="1" applyAlignment="1">
      <alignment horizontal="distributed" vertical="center" justifyLastLine="1"/>
    </xf>
    <xf numFmtId="0" fontId="5" fillId="0" borderId="120" xfId="0" applyFont="1" applyBorder="1" applyAlignment="1">
      <alignment horizontal="distributed" vertical="center" wrapText="1" justifyLastLine="1"/>
    </xf>
    <xf numFmtId="0" fontId="5" fillId="0" borderId="121" xfId="0" applyFont="1" applyBorder="1" applyAlignment="1">
      <alignment horizontal="distributed" vertical="center" wrapText="1" justifyLastLine="1"/>
    </xf>
    <xf numFmtId="41" fontId="11" fillId="2" borderId="122" xfId="0" applyNumberFormat="1" applyFont="1" applyFill="1" applyBorder="1" applyAlignment="1" applyProtection="1">
      <alignment vertical="center" justifyLastLine="1"/>
      <protection hidden="1"/>
    </xf>
    <xf numFmtId="41" fontId="11" fillId="2" borderId="120" xfId="0" applyNumberFormat="1" applyFont="1" applyFill="1" applyBorder="1" applyAlignment="1" applyProtection="1">
      <alignment vertical="center" justifyLastLine="1"/>
      <protection hidden="1"/>
    </xf>
    <xf numFmtId="41" fontId="11" fillId="2" borderId="121" xfId="0" applyNumberFormat="1" applyFont="1" applyFill="1" applyBorder="1" applyAlignment="1" applyProtection="1">
      <alignment vertical="center" justifyLastLine="1"/>
      <protection hidden="1"/>
    </xf>
    <xf numFmtId="0" fontId="5" fillId="0" borderId="111" xfId="0" applyFont="1" applyBorder="1" applyAlignment="1">
      <alignment horizontal="distributed" vertical="center" justifyLastLine="1"/>
    </xf>
    <xf numFmtId="0" fontId="5" fillId="0" borderId="112" xfId="0" applyFont="1" applyBorder="1" applyAlignment="1">
      <alignment horizontal="distributed" vertical="center" justifyLastLine="1"/>
    </xf>
    <xf numFmtId="0" fontId="5" fillId="0" borderId="117" xfId="0" applyFont="1" applyBorder="1" applyAlignment="1">
      <alignment horizontal="distributed" vertical="center" justifyLastLine="1"/>
    </xf>
    <xf numFmtId="0" fontId="5" fillId="0" borderId="118" xfId="0" applyFont="1" applyBorder="1" applyAlignment="1">
      <alignment horizontal="distributed" vertical="center" justifyLastLine="1"/>
    </xf>
    <xf numFmtId="0" fontId="5" fillId="0" borderId="105" xfId="0" applyFont="1" applyBorder="1" applyAlignment="1">
      <alignment horizontal="distributed" vertical="center" justifyLastLine="1"/>
    </xf>
    <xf numFmtId="0" fontId="5" fillId="0" borderId="84" xfId="0" applyFont="1" applyBorder="1" applyAlignment="1">
      <alignment horizontal="distributed" vertical="center" justifyLastLine="1"/>
    </xf>
    <xf numFmtId="41" fontId="11" fillId="2" borderId="119" xfId="0" applyNumberFormat="1" applyFont="1" applyFill="1" applyBorder="1" applyAlignment="1" applyProtection="1">
      <alignment horizontal="right" vertical="center" justifyLastLine="1"/>
      <protection hidden="1"/>
    </xf>
    <xf numFmtId="41" fontId="11" fillId="2" borderId="105" xfId="0" applyNumberFormat="1" applyFont="1" applyFill="1" applyBorder="1" applyAlignment="1" applyProtection="1">
      <alignment horizontal="right" vertical="center" justifyLastLine="1"/>
      <protection hidden="1"/>
    </xf>
    <xf numFmtId="41" fontId="11" fillId="2" borderId="84" xfId="0" applyNumberFormat="1" applyFont="1" applyFill="1" applyBorder="1" applyAlignment="1" applyProtection="1">
      <alignment horizontal="right" vertical="center" justifyLastLine="1"/>
      <protection hidden="1"/>
    </xf>
    <xf numFmtId="41" fontId="11" fillId="0" borderId="128" xfId="0" applyNumberFormat="1" applyFont="1" applyBorder="1" applyAlignment="1" applyProtection="1">
      <alignment vertical="center" justifyLastLine="1"/>
      <protection locked="0"/>
    </xf>
    <xf numFmtId="41" fontId="11" fillId="0" borderId="2" xfId="0" applyNumberFormat="1" applyFont="1" applyBorder="1" applyAlignment="1" applyProtection="1">
      <alignment vertical="center" justifyLastLine="1"/>
      <protection locked="0"/>
    </xf>
    <xf numFmtId="41" fontId="11" fillId="0" borderId="127" xfId="0" applyNumberFormat="1" applyFont="1" applyBorder="1" applyAlignment="1" applyProtection="1">
      <alignment vertical="center" justifyLastLine="1"/>
      <protection locked="0"/>
    </xf>
    <xf numFmtId="0" fontId="12" fillId="0" borderId="145" xfId="0" applyFont="1" applyBorder="1" applyAlignment="1">
      <alignment horizontal="distributed" vertical="top" wrapText="1" justifyLastLine="1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10" fillId="0" borderId="137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138" xfId="0" applyFont="1" applyBorder="1" applyAlignment="1" applyProtection="1">
      <alignment vertical="top"/>
      <protection locked="0"/>
    </xf>
    <xf numFmtId="0" fontId="10" fillId="0" borderId="140" xfId="0" applyFont="1" applyBorder="1" applyAlignment="1" applyProtection="1">
      <alignment vertical="top"/>
      <protection locked="0"/>
    </xf>
    <xf numFmtId="0" fontId="10" fillId="0" borderId="141" xfId="0" applyFont="1" applyBorder="1" applyAlignment="1" applyProtection="1">
      <alignment vertical="top"/>
      <protection locked="0"/>
    </xf>
    <xf numFmtId="0" fontId="10" fillId="0" borderId="142" xfId="0" applyFont="1" applyBorder="1" applyAlignment="1" applyProtection="1">
      <alignment vertical="top"/>
      <protection locked="0"/>
    </xf>
    <xf numFmtId="0" fontId="1" fillId="0" borderId="14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44" xfId="0" applyFont="1" applyBorder="1" applyAlignment="1" applyProtection="1">
      <alignment vertical="center"/>
      <protection locked="0"/>
    </xf>
    <xf numFmtId="0" fontId="12" fillId="0" borderId="129" xfId="0" applyFont="1" applyBorder="1" applyAlignment="1" applyProtection="1">
      <alignment horizontal="distributed" vertical="distributed" wrapText="1" justifyLastLine="1"/>
      <protection locked="0"/>
    </xf>
    <xf numFmtId="0" fontId="12" fillId="0" borderId="105" xfId="0" applyFont="1" applyBorder="1" applyAlignment="1" applyProtection="1">
      <alignment horizontal="distributed" vertical="distributed" wrapText="1" justifyLastLine="1"/>
      <protection locked="0"/>
    </xf>
    <xf numFmtId="0" fontId="12" fillId="0" borderId="131" xfId="0" applyFont="1" applyBorder="1" applyAlignment="1" applyProtection="1">
      <alignment horizontal="distributed" vertical="distributed" wrapText="1" justifyLastLine="1"/>
      <protection locked="0"/>
    </xf>
    <xf numFmtId="0" fontId="5" fillId="0" borderId="13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6" xfId="0" applyFont="1" applyBorder="1" applyAlignment="1" applyProtection="1">
      <alignment horizontal="center" vertical="center"/>
      <protection locked="0"/>
    </xf>
    <xf numFmtId="0" fontId="5" fillId="0" borderId="129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5" fillId="0" borderId="131" xfId="0" applyFont="1" applyBorder="1" applyAlignment="1" applyProtection="1">
      <alignment horizontal="center" vertical="center"/>
      <protection locked="0"/>
    </xf>
    <xf numFmtId="0" fontId="1" fillId="0" borderId="124" xfId="0" applyFont="1" applyBorder="1" applyAlignment="1">
      <alignment horizontal="distributed" vertical="center" justifyLastLine="1"/>
    </xf>
    <xf numFmtId="41" fontId="11" fillId="2" borderId="126" xfId="0" applyNumberFormat="1" applyFont="1" applyFill="1" applyBorder="1" applyAlignment="1" applyProtection="1">
      <alignment vertical="center" justifyLastLine="1"/>
      <protection hidden="1"/>
    </xf>
    <xf numFmtId="41" fontId="11" fillId="2" borderId="20" xfId="0" applyNumberFormat="1" applyFont="1" applyFill="1" applyBorder="1" applyAlignment="1" applyProtection="1">
      <alignment vertical="center" justifyLastLine="1"/>
      <protection hidden="1"/>
    </xf>
    <xf numFmtId="41" fontId="11" fillId="2" borderId="21" xfId="0" applyNumberFormat="1" applyFont="1" applyFill="1" applyBorder="1" applyAlignment="1" applyProtection="1">
      <alignment vertical="center" justifyLastLine="1"/>
      <protection hidden="1"/>
    </xf>
    <xf numFmtId="176" fontId="11" fillId="0" borderId="133" xfId="0" applyNumberFormat="1" applyFont="1" applyFill="1" applyBorder="1" applyAlignment="1" applyProtection="1">
      <protection hidden="1"/>
    </xf>
    <xf numFmtId="0" fontId="0" fillId="0" borderId="149" xfId="0" applyFill="1" applyBorder="1" applyAlignment="1" applyProtection="1">
      <protection hidden="1"/>
    </xf>
    <xf numFmtId="176" fontId="11" fillId="0" borderId="134" xfId="0" applyNumberFormat="1" applyFont="1" applyFill="1" applyBorder="1" applyAlignment="1" applyProtection="1">
      <protection hidden="1"/>
    </xf>
    <xf numFmtId="0" fontId="0" fillId="0" borderId="150" xfId="0" applyFill="1" applyBorder="1" applyAlignment="1" applyProtection="1">
      <protection hidden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107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30" xfId="0" applyFont="1" applyFill="1" applyBorder="1" applyAlignment="1">
      <alignment horizontal="distributed" vertical="center" wrapText="1" justifyLastLine="1"/>
    </xf>
    <xf numFmtId="0" fontId="1" fillId="0" borderId="87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151" xfId="0" applyFont="1" applyFill="1" applyBorder="1" applyAlignment="1">
      <alignment horizontal="distributed" vertical="center" wrapText="1" justifyLastLine="1"/>
    </xf>
    <xf numFmtId="0" fontId="1" fillId="0" borderId="106" xfId="0" applyFont="1" applyFill="1" applyBorder="1" applyAlignment="1">
      <alignment horizontal="distributed" vertical="center" wrapText="1" justifyLastLine="1"/>
    </xf>
    <xf numFmtId="0" fontId="1" fillId="0" borderId="105" xfId="0" applyFont="1" applyFill="1" applyBorder="1" applyAlignment="1">
      <alignment horizontal="distributed" vertical="center" wrapText="1" justifyLastLine="1"/>
    </xf>
    <xf numFmtId="0" fontId="1" fillId="0" borderId="131" xfId="0" applyFont="1" applyFill="1" applyBorder="1" applyAlignment="1">
      <alignment horizontal="distributed" vertical="center" wrapText="1" justifyLastLine="1"/>
    </xf>
    <xf numFmtId="176" fontId="11" fillId="0" borderId="132" xfId="0" applyNumberFormat="1" applyFont="1" applyFill="1" applyBorder="1" applyAlignment="1" applyProtection="1">
      <protection hidden="1"/>
    </xf>
    <xf numFmtId="0" fontId="0" fillId="0" borderId="152" xfId="0" applyFill="1" applyBorder="1" applyAlignment="1" applyProtection="1">
      <protection hidden="1"/>
    </xf>
    <xf numFmtId="0" fontId="1" fillId="0" borderId="3" xfId="0" applyFont="1" applyFill="1" applyBorder="1" applyAlignment="1">
      <alignment horizontal="center" vertical="center" justifyLastLine="1"/>
    </xf>
    <xf numFmtId="0" fontId="1" fillId="0" borderId="105" xfId="0" applyFont="1" applyFill="1" applyBorder="1" applyAlignment="1">
      <alignment horizontal="center" vertical="center" justifyLastLine="1"/>
    </xf>
    <xf numFmtId="178" fontId="13" fillId="0" borderId="3" xfId="0" applyNumberFormat="1" applyFont="1" applyFill="1" applyBorder="1" applyAlignment="1" applyProtection="1">
      <alignment horizontal="center" vertical="center"/>
      <protection locked="0"/>
    </xf>
    <xf numFmtId="178" fontId="13" fillId="0" borderId="105" xfId="0" applyNumberFormat="1" applyFont="1" applyFill="1" applyBorder="1" applyAlignment="1" applyProtection="1">
      <alignment horizontal="center" vertical="center"/>
      <protection locked="0"/>
    </xf>
    <xf numFmtId="0" fontId="1" fillId="0" borderId="10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29" xfId="0" applyFont="1" applyFill="1" applyBorder="1" applyAlignment="1" applyProtection="1">
      <alignment horizontal="center" vertical="center" wrapText="1"/>
      <protection locked="0"/>
    </xf>
    <xf numFmtId="0" fontId="1" fillId="0" borderId="105" xfId="0" applyFont="1" applyFill="1" applyBorder="1" applyAlignment="1" applyProtection="1">
      <alignment horizontal="center" vertical="center" wrapText="1"/>
      <protection locked="0"/>
    </xf>
    <xf numFmtId="0" fontId="12" fillId="0" borderId="190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91" xfId="0" applyFont="1" applyFill="1" applyBorder="1" applyAlignment="1" applyProtection="1">
      <alignment horizontal="center" vertical="center" wrapText="1"/>
      <protection locked="0"/>
    </xf>
    <xf numFmtId="0" fontId="12" fillId="0" borderId="105" xfId="0" applyFont="1" applyFill="1" applyBorder="1" applyAlignment="1" applyProtection="1">
      <alignment horizontal="center" vertical="center" wrapText="1"/>
      <protection locked="0"/>
    </xf>
    <xf numFmtId="0" fontId="12" fillId="0" borderId="13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177" fontId="13" fillId="0" borderId="130" xfId="0" applyNumberFormat="1" applyFont="1" applyFill="1" applyBorder="1" applyAlignment="1" applyProtection="1">
      <alignment horizontal="center" vertical="center"/>
      <protection locked="0"/>
    </xf>
    <xf numFmtId="177" fontId="13" fillId="0" borderId="13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105" xfId="0" applyFont="1" applyFill="1" applyBorder="1" applyAlignment="1">
      <alignment horizontal="distributed" vertical="center" justifyLastLine="1"/>
    </xf>
    <xf numFmtId="0" fontId="1" fillId="0" borderId="108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9" xfId="0" applyFont="1" applyFill="1" applyBorder="1" applyAlignment="1">
      <alignment horizontal="distributed" vertical="center" justifyLastLine="1"/>
    </xf>
    <xf numFmtId="0" fontId="1" fillId="0" borderId="167" xfId="0" applyFont="1" applyFill="1" applyBorder="1" applyAlignment="1">
      <alignment horizontal="distributed" vertical="center" justifyLastLine="1"/>
    </xf>
    <xf numFmtId="0" fontId="1" fillId="0" borderId="168" xfId="0" applyFont="1" applyFill="1" applyBorder="1" applyAlignment="1">
      <alignment horizontal="distributed" vertical="center" justifyLastLine="1"/>
    </xf>
    <xf numFmtId="0" fontId="1" fillId="0" borderId="169" xfId="0" applyFont="1" applyFill="1" applyBorder="1" applyAlignment="1">
      <alignment horizontal="distributed" vertical="center" justifyLastLine="1"/>
    </xf>
    <xf numFmtId="0" fontId="1" fillId="0" borderId="49" xfId="0" applyFont="1" applyFill="1" applyBorder="1" applyAlignment="1">
      <alignment horizontal="distributed" vertical="center" justifyLastLine="1"/>
    </xf>
    <xf numFmtId="0" fontId="1" fillId="0" borderId="51" xfId="0" applyFont="1" applyFill="1" applyBorder="1" applyAlignment="1">
      <alignment horizontal="distributed" vertical="center" justifyLastLine="1"/>
    </xf>
    <xf numFmtId="0" fontId="1" fillId="0" borderId="55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distributed" vertical="top" justifyLastLine="1"/>
    </xf>
    <xf numFmtId="0" fontId="5" fillId="0" borderId="0" xfId="0" applyFont="1" applyFill="1" applyBorder="1" applyAlignment="1">
      <alignment horizontal="distributed" vertical="top" justifyLastLine="1"/>
    </xf>
    <xf numFmtId="0" fontId="1" fillId="0" borderId="126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26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3" fontId="1" fillId="0" borderId="126" xfId="0" applyNumberFormat="1" applyFont="1" applyFill="1" applyBorder="1" applyAlignment="1" applyProtection="1">
      <alignment vertical="center" shrinkToFit="1"/>
      <protection locked="0"/>
    </xf>
    <xf numFmtId="3" fontId="1" fillId="0" borderId="20" xfId="0" applyNumberFormat="1" applyFont="1" applyFill="1" applyBorder="1" applyAlignment="1" applyProtection="1">
      <alignment vertical="center" shrinkToFit="1"/>
      <protection locked="0"/>
    </xf>
    <xf numFmtId="3" fontId="1" fillId="0" borderId="21" xfId="0" applyNumberFormat="1" applyFont="1" applyFill="1" applyBorder="1" applyAlignment="1" applyProtection="1">
      <alignment vertical="center" shrinkToFit="1"/>
      <protection locked="0"/>
    </xf>
    <xf numFmtId="0" fontId="1" fillId="0" borderId="126" xfId="0" applyFont="1" applyFill="1" applyBorder="1" applyAlignment="1" applyProtection="1">
      <alignment horizontal="center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 justifyLastLine="1"/>
      <protection locked="0"/>
    </xf>
    <xf numFmtId="0" fontId="1" fillId="0" borderId="165" xfId="0" applyFont="1" applyFill="1" applyBorder="1" applyAlignment="1" applyProtection="1">
      <alignment horizontal="center" vertical="center" justifyLastLine="1"/>
      <protection locked="0"/>
    </xf>
    <xf numFmtId="0" fontId="0" fillId="0" borderId="16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07" xfId="0" applyFont="1" applyFill="1" applyBorder="1" applyAlignment="1">
      <alignment horizontal="distributed" vertical="center" justifyLastLine="1"/>
    </xf>
    <xf numFmtId="0" fontId="1" fillId="0" borderId="10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26" xfId="0" applyFont="1" applyFill="1" applyBorder="1" applyAlignment="1" applyProtection="1">
      <alignment horizontal="left" vertical="center" indent="1" shrinkToFit="1"/>
      <protection locked="0"/>
    </xf>
    <xf numFmtId="0" fontId="1" fillId="0" borderId="20" xfId="0" applyFont="1" applyFill="1" applyBorder="1" applyAlignment="1" applyProtection="1">
      <alignment horizontal="left" vertical="center" indent="1" shrinkToFit="1"/>
      <protection locked="0"/>
    </xf>
    <xf numFmtId="0" fontId="1" fillId="0" borderId="21" xfId="0" applyFont="1" applyFill="1" applyBorder="1" applyAlignment="1" applyProtection="1">
      <alignment horizontal="left" vertical="center" indent="1" shrinkToFit="1"/>
      <protection locked="0"/>
    </xf>
    <xf numFmtId="179" fontId="13" fillId="0" borderId="104" xfId="0" applyNumberFormat="1" applyFont="1" applyFill="1" applyBorder="1" applyAlignment="1" applyProtection="1">
      <alignment horizontal="center" vertical="center"/>
      <protection locked="0"/>
    </xf>
    <xf numFmtId="179" fontId="13" fillId="0" borderId="3" xfId="0" applyNumberFormat="1" applyFont="1" applyFill="1" applyBorder="1" applyAlignment="1" applyProtection="1">
      <alignment horizontal="center" vertical="center"/>
      <protection locked="0"/>
    </xf>
    <xf numFmtId="179" fontId="13" fillId="0" borderId="129" xfId="0" applyNumberFormat="1" applyFont="1" applyFill="1" applyBorder="1" applyAlignment="1" applyProtection="1">
      <alignment horizontal="center" vertical="center"/>
      <protection locked="0"/>
    </xf>
    <xf numFmtId="179" fontId="13" fillId="0" borderId="105" xfId="0" applyNumberFormat="1" applyFont="1" applyFill="1" applyBorder="1" applyAlignment="1" applyProtection="1">
      <alignment horizontal="center" vertical="center"/>
      <protection locked="0"/>
    </xf>
    <xf numFmtId="3" fontId="11" fillId="0" borderId="183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92" xfId="0" applyNumberFormat="1" applyFont="1" applyFill="1" applyBorder="1" applyAlignment="1" applyProtection="1">
      <alignment horizontal="center" vertical="center" justifyLastLine="1"/>
      <protection hidden="1"/>
    </xf>
    <xf numFmtId="0" fontId="5" fillId="0" borderId="0" xfId="0" applyFont="1" applyFill="1" applyBorder="1" applyAlignment="1">
      <alignment vertical="center" justifyLastLine="1"/>
    </xf>
    <xf numFmtId="0" fontId="1" fillId="0" borderId="0" xfId="0" applyFont="1" applyFill="1" applyBorder="1" applyAlignment="1">
      <alignment horizontal="center" vertical="center"/>
    </xf>
    <xf numFmtId="3" fontId="11" fillId="0" borderId="184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90" xfId="0" applyNumberFormat="1" applyFont="1" applyFill="1" applyBorder="1" applyAlignment="1" applyProtection="1">
      <alignment horizontal="center" vertical="center" justifyLastLine="1"/>
      <protection hidden="1"/>
    </xf>
    <xf numFmtId="0" fontId="0" fillId="0" borderId="0" xfId="0" applyFill="1" applyBorder="1">
      <alignment vertical="center"/>
    </xf>
    <xf numFmtId="0" fontId="1" fillId="0" borderId="174" xfId="0" applyFont="1" applyFill="1" applyBorder="1" applyAlignment="1">
      <alignment horizontal="distributed" vertical="center" justifyLastLine="1"/>
    </xf>
    <xf numFmtId="0" fontId="1" fillId="0" borderId="20" xfId="0" applyFont="1" applyFill="1" applyBorder="1" applyAlignment="1">
      <alignment horizontal="distributed" vertical="center" justifyLastLine="1"/>
    </xf>
    <xf numFmtId="3" fontId="11" fillId="0" borderId="185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86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79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89" xfId="0" applyNumberFormat="1" applyFont="1" applyFill="1" applyBorder="1" applyAlignment="1" applyProtection="1">
      <alignment horizontal="center" vertical="center" justifyLastLine="1"/>
      <protection hidden="1"/>
    </xf>
    <xf numFmtId="0" fontId="1" fillId="0" borderId="175" xfId="0" applyFont="1" applyFill="1" applyBorder="1" applyAlignment="1">
      <alignment horizontal="distributed" vertical="center" justifyLastLine="1"/>
    </xf>
    <xf numFmtId="0" fontId="1" fillId="0" borderId="176" xfId="0" applyFont="1" applyFill="1" applyBorder="1" applyAlignment="1">
      <alignment horizontal="distributed" vertical="center" justifyLastLine="1"/>
    </xf>
    <xf numFmtId="0" fontId="1" fillId="0" borderId="177" xfId="0" applyFont="1" applyFill="1" applyBorder="1" applyAlignment="1">
      <alignment horizontal="distributed" vertical="center" justifyLastLine="1"/>
    </xf>
    <xf numFmtId="0" fontId="1" fillId="0" borderId="145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125" xfId="0" applyFont="1" applyFill="1" applyBorder="1" applyAlignment="1">
      <alignment horizontal="distributed" vertical="center" justifyLastLine="1"/>
    </xf>
    <xf numFmtId="3" fontId="11" fillId="0" borderId="180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81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182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91" xfId="0" applyNumberFormat="1" applyFont="1" applyFill="1" applyBorder="1" applyAlignment="1" applyProtection="1">
      <alignment horizontal="center" vertical="center" justifyLastLine="1"/>
      <protection hidden="1"/>
    </xf>
    <xf numFmtId="0" fontId="0" fillId="0" borderId="58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70" xfId="0" applyFont="1" applyFill="1" applyBorder="1" applyAlignment="1" applyProtection="1">
      <alignment horizontal="center" vertical="center" justifyLastLine="1"/>
      <protection locked="0"/>
    </xf>
    <xf numFmtId="0" fontId="1" fillId="0" borderId="171" xfId="0" applyFont="1" applyFill="1" applyBorder="1" applyAlignment="1" applyProtection="1">
      <alignment horizontal="center" vertical="center" justifyLastLine="1"/>
      <protection locked="0"/>
    </xf>
    <xf numFmtId="0" fontId="1" fillId="0" borderId="172" xfId="0" applyFont="1" applyFill="1" applyBorder="1" applyAlignment="1" applyProtection="1">
      <alignment horizontal="center" vertical="center" justifyLastLine="1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173" xfId="0" applyFont="1" applyFill="1" applyBorder="1" applyAlignment="1">
      <alignment horizontal="distributed" vertical="center" justifyLastLine="1"/>
    </xf>
    <xf numFmtId="0" fontId="1" fillId="0" borderId="171" xfId="0" applyFont="1" applyFill="1" applyBorder="1" applyAlignment="1">
      <alignment horizontal="distributed" vertical="center" justifyLastLine="1"/>
    </xf>
    <xf numFmtId="0" fontId="1" fillId="0" borderId="74" xfId="0" applyFont="1" applyFill="1" applyBorder="1" applyAlignment="1">
      <alignment horizontal="distributed" vertical="center" justifyLastLine="1"/>
    </xf>
    <xf numFmtId="0" fontId="1" fillId="0" borderId="170" xfId="0" applyFont="1" applyFill="1" applyBorder="1" applyAlignment="1" applyProtection="1">
      <alignment horizontal="left" vertical="center" indent="1" shrinkToFit="1"/>
      <protection locked="0"/>
    </xf>
    <xf numFmtId="0" fontId="1" fillId="0" borderId="171" xfId="0" applyFont="1" applyFill="1" applyBorder="1" applyAlignment="1" applyProtection="1">
      <alignment horizontal="left" vertical="center" indent="1" shrinkToFit="1"/>
      <protection locked="0"/>
    </xf>
    <xf numFmtId="0" fontId="1" fillId="0" borderId="74" xfId="0" applyFont="1" applyFill="1" applyBorder="1" applyAlignment="1" applyProtection="1">
      <alignment horizontal="left" vertical="center" indent="1" shrinkToFit="1"/>
      <protection locked="0"/>
    </xf>
    <xf numFmtId="0" fontId="1" fillId="0" borderId="17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7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70" xfId="0" applyFont="1" applyFill="1" applyBorder="1" applyAlignment="1" applyProtection="1">
      <alignment horizontal="center" vertical="center" shrinkToFit="1"/>
      <protection locked="0"/>
    </xf>
    <xf numFmtId="0" fontId="1" fillId="0" borderId="171" xfId="0" applyFont="1" applyFill="1" applyBorder="1" applyAlignment="1" applyProtection="1">
      <alignment horizontal="center" vertical="center" shrinkToFit="1"/>
      <protection locked="0"/>
    </xf>
    <xf numFmtId="0" fontId="1" fillId="0" borderId="74" xfId="0" applyFont="1" applyFill="1" applyBorder="1" applyAlignment="1" applyProtection="1">
      <alignment horizontal="center" vertical="center" shrinkToFit="1"/>
      <protection locked="0"/>
    </xf>
    <xf numFmtId="3" fontId="1" fillId="0" borderId="162" xfId="0" applyNumberFormat="1" applyFont="1" applyFill="1" applyBorder="1" applyAlignment="1" applyProtection="1">
      <alignment vertical="center" shrinkToFit="1"/>
      <protection locked="0"/>
    </xf>
    <xf numFmtId="3" fontId="1" fillId="0" borderId="163" xfId="0" applyNumberFormat="1" applyFont="1" applyFill="1" applyBorder="1" applyAlignment="1" applyProtection="1">
      <alignment vertical="center" shrinkToFit="1"/>
      <protection locked="0"/>
    </xf>
    <xf numFmtId="3" fontId="1" fillId="0" borderId="83" xfId="0" applyNumberFormat="1" applyFont="1" applyFill="1" applyBorder="1" applyAlignment="1" applyProtection="1">
      <alignment vertical="center" shrinkToFit="1"/>
      <protection locked="0"/>
    </xf>
    <xf numFmtId="3" fontId="11" fillId="0" borderId="178" xfId="0" applyNumberFormat="1" applyFont="1" applyFill="1" applyBorder="1" applyAlignment="1" applyProtection="1">
      <alignment horizontal="center" vertical="center" justifyLastLine="1"/>
      <protection hidden="1"/>
    </xf>
    <xf numFmtId="3" fontId="11" fillId="0" borderId="88" xfId="0" applyNumberFormat="1" applyFont="1" applyFill="1" applyBorder="1" applyAlignment="1" applyProtection="1">
      <alignment horizontal="center" vertical="center" justifyLastLine="1"/>
      <protection hidden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/>
      <protection hidden="1"/>
    </xf>
    <xf numFmtId="0" fontId="1" fillId="0" borderId="159" xfId="0" applyFont="1" applyFill="1" applyBorder="1" applyAlignment="1">
      <alignment horizontal="distributed" vertical="center" justifyLastLine="1"/>
    </xf>
    <xf numFmtId="0" fontId="1" fillId="0" borderId="160" xfId="0" applyFont="1" applyFill="1" applyBorder="1" applyAlignment="1">
      <alignment horizontal="distributed" vertical="center" justifyLastLine="1"/>
    </xf>
    <xf numFmtId="0" fontId="1" fillId="0" borderId="86" xfId="0" applyFont="1" applyFill="1" applyBorder="1" applyAlignment="1">
      <alignment horizontal="distributed" vertical="center" justifyLastLine="1"/>
    </xf>
    <xf numFmtId="0" fontId="1" fillId="0" borderId="159" xfId="0" applyFont="1" applyFill="1" applyBorder="1" applyAlignment="1">
      <alignment horizontal="center" vertical="center" justifyLastLine="1"/>
    </xf>
    <xf numFmtId="0" fontId="1" fillId="0" borderId="160" xfId="0" applyFont="1" applyFill="1" applyBorder="1" applyAlignment="1">
      <alignment horizontal="center" vertical="center" justifyLastLine="1"/>
    </xf>
    <xf numFmtId="0" fontId="1" fillId="0" borderId="161" xfId="0" applyFont="1" applyFill="1" applyBorder="1" applyAlignment="1">
      <alignment horizontal="center" vertical="center" justifyLastLine="1"/>
    </xf>
    <xf numFmtId="0" fontId="1" fillId="0" borderId="128" xfId="0" applyFont="1" applyFill="1" applyBorder="1" applyAlignment="1" applyProtection="1">
      <alignment horizontal="center" vertical="center" justifyLastLine="1"/>
      <protection locked="0"/>
    </xf>
    <xf numFmtId="0" fontId="1" fillId="0" borderId="2" xfId="0" applyFont="1" applyFill="1" applyBorder="1" applyAlignment="1" applyProtection="1">
      <alignment horizontal="center" vertical="center" justifyLastLine="1"/>
      <protection locked="0"/>
    </xf>
    <xf numFmtId="0" fontId="1" fillId="0" borderId="138" xfId="0" applyFont="1" applyFill="1" applyBorder="1" applyAlignment="1" applyProtection="1">
      <alignment horizontal="center" vertical="center" justifyLastLine="1"/>
      <protection locked="0"/>
    </xf>
    <xf numFmtId="0" fontId="1" fillId="0" borderId="162" xfId="0" applyFont="1" applyFill="1" applyBorder="1" applyAlignment="1" applyProtection="1">
      <alignment horizontal="left" vertical="center" indent="1" shrinkToFit="1"/>
      <protection locked="0"/>
    </xf>
    <xf numFmtId="0" fontId="1" fillId="0" borderId="163" xfId="0" applyFont="1" applyFill="1" applyBorder="1" applyAlignment="1" applyProtection="1">
      <alignment horizontal="left" vertical="center" indent="1" shrinkToFit="1"/>
      <protection locked="0"/>
    </xf>
    <xf numFmtId="0" fontId="1" fillId="0" borderId="83" xfId="0" applyFont="1" applyFill="1" applyBorder="1" applyAlignment="1" applyProtection="1">
      <alignment horizontal="left" vertical="center" indent="1" shrinkToFit="1"/>
      <protection locked="0"/>
    </xf>
    <xf numFmtId="0" fontId="1" fillId="0" borderId="162" xfId="0" applyFont="1" applyFill="1" applyBorder="1" applyAlignment="1" applyProtection="1">
      <alignment horizontal="center" vertical="center" justifyLastLine="1"/>
      <protection locked="0"/>
    </xf>
    <xf numFmtId="0" fontId="1" fillId="0" borderId="163" xfId="0" applyFont="1" applyFill="1" applyBorder="1" applyAlignment="1" applyProtection="1">
      <alignment horizontal="center" vertical="center" justifyLastLine="1"/>
      <protection locked="0"/>
    </xf>
    <xf numFmtId="0" fontId="1" fillId="0" borderId="164" xfId="0" applyFont="1" applyFill="1" applyBorder="1" applyAlignment="1" applyProtection="1">
      <alignment horizontal="center" vertical="center" justifyLastLine="1"/>
      <protection locked="0"/>
    </xf>
    <xf numFmtId="0" fontId="9" fillId="0" borderId="107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12" fillId="0" borderId="8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176" fontId="11" fillId="0" borderId="133" xfId="0" applyNumberFormat="1" applyFont="1" applyFill="1" applyBorder="1" applyAlignment="1" applyProtection="1">
      <alignment horizontal="center"/>
      <protection hidden="1"/>
    </xf>
    <xf numFmtId="176" fontId="11" fillId="0" borderId="14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 vertical="center"/>
    </xf>
    <xf numFmtId="176" fontId="11" fillId="0" borderId="132" xfId="0" applyNumberFormat="1" applyFont="1" applyFill="1" applyBorder="1" applyAlignment="1" applyProtection="1">
      <alignment horizontal="center"/>
      <protection hidden="1"/>
    </xf>
    <xf numFmtId="176" fontId="11" fillId="0" borderId="152" xfId="0" applyNumberFormat="1" applyFont="1" applyFill="1" applyBorder="1" applyAlignment="1" applyProtection="1">
      <alignment horizontal="center"/>
      <protection hidden="1"/>
    </xf>
    <xf numFmtId="176" fontId="11" fillId="0" borderId="134" xfId="0" applyNumberFormat="1" applyFont="1" applyFill="1" applyBorder="1" applyAlignment="1" applyProtection="1">
      <alignment horizontal="center"/>
      <protection hidden="1"/>
    </xf>
    <xf numFmtId="176" fontId="11" fillId="0" borderId="15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49" fontId="5" fillId="0" borderId="1" xfId="0" applyNumberFormat="1" applyFont="1" applyFill="1" applyBorder="1" applyAlignment="1" applyProtection="1">
      <alignment horizontal="left" vertical="top"/>
      <protection locked="0"/>
    </xf>
    <xf numFmtId="0" fontId="12" fillId="0" borderId="1" xfId="0" applyFont="1" applyFill="1" applyBorder="1" applyAlignment="1">
      <alignment horizontal="distributed" vertical="top" wrapText="1" justifyLastLine="1"/>
    </xf>
    <xf numFmtId="0" fontId="12" fillId="0" borderId="1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center" vertical="center" wrapText="1"/>
    </xf>
    <xf numFmtId="0" fontId="12" fillId="0" borderId="1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horizontal="center" vertical="center" wrapText="1"/>
    </xf>
    <xf numFmtId="0" fontId="10" fillId="0" borderId="137" xfId="0" applyFont="1" applyFill="1" applyBorder="1" applyAlignment="1" applyProtection="1">
      <alignment vertical="top"/>
      <protection locked="0"/>
    </xf>
    <xf numFmtId="0" fontId="10" fillId="0" borderId="2" xfId="0" applyFont="1" applyFill="1" applyBorder="1" applyAlignment="1" applyProtection="1">
      <alignment vertical="top"/>
      <protection locked="0"/>
    </xf>
    <xf numFmtId="0" fontId="10" fillId="0" borderId="138" xfId="0" applyFont="1" applyFill="1" applyBorder="1" applyAlignment="1" applyProtection="1">
      <alignment vertical="top"/>
      <protection locked="0"/>
    </xf>
    <xf numFmtId="0" fontId="10" fillId="0" borderId="140" xfId="0" applyFont="1" applyFill="1" applyBorder="1" applyAlignment="1" applyProtection="1">
      <alignment vertical="top"/>
      <protection locked="0"/>
    </xf>
    <xf numFmtId="0" fontId="10" fillId="0" borderId="141" xfId="0" applyFont="1" applyFill="1" applyBorder="1" applyAlignment="1" applyProtection="1">
      <alignment vertical="top"/>
      <protection locked="0"/>
    </xf>
    <xf numFmtId="0" fontId="10" fillId="0" borderId="142" xfId="0" applyFont="1" applyFill="1" applyBorder="1" applyAlignment="1" applyProtection="1">
      <alignment vertical="top"/>
      <protection locked="0"/>
    </xf>
    <xf numFmtId="0" fontId="1" fillId="0" borderId="14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44" xfId="0" applyFont="1" applyFill="1" applyBorder="1" applyAlignment="1" applyProtection="1">
      <alignment vertical="center"/>
      <protection locked="0"/>
    </xf>
    <xf numFmtId="0" fontId="1" fillId="0" borderId="13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2" fillId="0" borderId="145" xfId="0" applyFont="1" applyFill="1" applyBorder="1" applyAlignment="1">
      <alignment horizontal="distributed" vertical="top" wrapText="1" justifyLastLine="1"/>
    </xf>
    <xf numFmtId="177" fontId="5" fillId="0" borderId="137" xfId="0" applyNumberFormat="1" applyFont="1" applyFill="1" applyBorder="1" applyAlignment="1" applyProtection="1">
      <alignment horizontal="center"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177" fontId="5" fillId="0" borderId="138" xfId="0" applyNumberFormat="1" applyFont="1" applyFill="1" applyBorder="1" applyAlignment="1" applyProtection="1">
      <alignment horizontal="center" vertical="center"/>
      <protection locked="0"/>
    </xf>
    <xf numFmtId="177" fontId="5" fillId="0" borderId="129" xfId="0" applyNumberFormat="1" applyFont="1" applyFill="1" applyBorder="1" applyAlignment="1" applyProtection="1">
      <alignment horizontal="center" vertical="center"/>
      <protection locked="0"/>
    </xf>
    <xf numFmtId="177" fontId="5" fillId="0" borderId="105" xfId="0" applyNumberFormat="1" applyFont="1" applyFill="1" applyBorder="1" applyAlignment="1" applyProtection="1">
      <alignment horizontal="center" vertical="center"/>
      <protection locked="0"/>
    </xf>
    <xf numFmtId="177" fontId="5" fillId="0" borderId="139" xfId="0" applyNumberFormat="1" applyFont="1" applyFill="1" applyBorder="1" applyAlignment="1" applyProtection="1">
      <alignment horizontal="center" vertical="center"/>
      <protection locked="0"/>
    </xf>
    <xf numFmtId="0" fontId="12" fillId="0" borderId="129" xfId="0" applyFont="1" applyBorder="1" applyAlignment="1">
      <alignment horizontal="distributed" vertical="distributed" wrapText="1" justifyLastLine="1"/>
    </xf>
    <xf numFmtId="0" fontId="12" fillId="0" borderId="105" xfId="0" applyFont="1" applyBorder="1" applyAlignment="1">
      <alignment horizontal="distributed" vertical="distributed" wrapText="1" justifyLastLine="1"/>
    </xf>
    <xf numFmtId="0" fontId="12" fillId="0" borderId="131" xfId="0" applyFont="1" applyBorder="1" applyAlignment="1">
      <alignment horizontal="distributed" vertical="distributed" wrapText="1" justifyLastLine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10" xfId="0" applyFont="1" applyFill="1" applyBorder="1" applyAlignment="1">
      <alignment horizontal="distributed" vertical="center" justifyLastLine="1"/>
    </xf>
    <xf numFmtId="0" fontId="1" fillId="0" borderId="123" xfId="0" applyFont="1" applyFill="1" applyBorder="1" applyAlignment="1">
      <alignment horizontal="distributed" vertical="center" justifyLastLine="1"/>
    </xf>
    <xf numFmtId="0" fontId="1" fillId="0" borderId="124" xfId="0" applyFont="1" applyFill="1" applyBorder="1" applyAlignment="1">
      <alignment horizontal="distributed" vertical="center" justifyLastLine="1"/>
    </xf>
    <xf numFmtId="0" fontId="12" fillId="0" borderId="135" xfId="0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>
      <alignment horizontal="distributed" vertical="center" wrapText="1" justifyLastLine="1"/>
    </xf>
    <xf numFmtId="0" fontId="12" fillId="0" borderId="136" xfId="0" applyFont="1" applyFill="1" applyBorder="1" applyAlignment="1">
      <alignment horizontal="distributed" vertical="center" wrapText="1" justifyLastLine="1"/>
    </xf>
    <xf numFmtId="0" fontId="12" fillId="0" borderId="106" xfId="0" applyFont="1" applyFill="1" applyBorder="1" applyAlignment="1">
      <alignment horizontal="distributed" vertical="center" wrapText="1" justifyLastLine="1"/>
    </xf>
    <xf numFmtId="0" fontId="12" fillId="0" borderId="105" xfId="0" applyFont="1" applyFill="1" applyBorder="1" applyAlignment="1">
      <alignment horizontal="distributed" vertical="center" wrapText="1" justifyLastLine="1"/>
    </xf>
    <xf numFmtId="0" fontId="12" fillId="0" borderId="131" xfId="0" applyFont="1" applyFill="1" applyBorder="1" applyAlignment="1">
      <alignment horizontal="distributed" vertical="center" wrapText="1" justifyLastLine="1"/>
    </xf>
    <xf numFmtId="0" fontId="5" fillId="0" borderId="13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6" xfId="0" applyFont="1" applyFill="1" applyBorder="1" applyAlignment="1" applyProtection="1">
      <alignment horizontal="center" vertical="center"/>
      <protection locked="0"/>
    </xf>
    <xf numFmtId="0" fontId="5" fillId="0" borderId="129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13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distributed" vertical="center" justifyLastLine="1"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25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120" xfId="0" applyFont="1" applyFill="1" applyBorder="1" applyAlignment="1">
      <alignment horizontal="distributed" vertical="center" wrapText="1" justifyLastLine="1"/>
    </xf>
    <xf numFmtId="0" fontId="5" fillId="0" borderId="121" xfId="0" applyFont="1" applyFill="1" applyBorder="1" applyAlignment="1">
      <alignment horizontal="distributed" vertical="center" wrapText="1" justifyLastLine="1"/>
    </xf>
    <xf numFmtId="0" fontId="5" fillId="0" borderId="117" xfId="0" applyFont="1" applyFill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5" fillId="0" borderId="111" xfId="0" applyFont="1" applyFill="1" applyBorder="1" applyAlignment="1">
      <alignment horizontal="distributed" vertical="center" justifyLastLine="1"/>
    </xf>
    <xf numFmtId="0" fontId="5" fillId="0" borderId="112" xfId="0" applyFont="1" applyFill="1" applyBorder="1" applyAlignment="1">
      <alignment horizontal="distributed" vertical="center" justifyLastLine="1"/>
    </xf>
    <xf numFmtId="0" fontId="1" fillId="0" borderId="132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5" fillId="0" borderId="105" xfId="0" applyFont="1" applyFill="1" applyBorder="1" applyAlignment="1">
      <alignment horizontal="distributed" vertical="center" justifyLastLine="1"/>
    </xf>
    <xf numFmtId="0" fontId="5" fillId="0" borderId="8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27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1" fillId="0" borderId="133" xfId="0" applyFont="1" applyBorder="1" applyAlignment="1">
      <alignment horizontal="center" vertical="center" justifyLastLine="1"/>
    </xf>
    <xf numFmtId="0" fontId="1" fillId="0" borderId="94" xfId="0" applyFont="1" applyBorder="1" applyAlignment="1">
      <alignment horizontal="center" vertical="center" justifyLastLine="1"/>
    </xf>
    <xf numFmtId="0" fontId="1" fillId="0" borderId="3" xfId="0" applyFont="1" applyFill="1" applyBorder="1" applyAlignment="1" applyProtection="1">
      <alignment horizontal="distributed" vertical="center" wrapText="1" justifyLastLine="1"/>
    </xf>
    <xf numFmtId="0" fontId="1" fillId="0" borderId="3" xfId="0" applyFont="1" applyFill="1" applyBorder="1" applyAlignment="1" applyProtection="1">
      <alignment horizontal="distributed" vertical="center" justifyLastLine="1"/>
    </xf>
    <xf numFmtId="0" fontId="1" fillId="0" borderId="105" xfId="0" applyFont="1" applyFill="1" applyBorder="1" applyAlignment="1" applyProtection="1">
      <alignment horizontal="distributed" vertical="center" justifyLastLine="1"/>
    </xf>
    <xf numFmtId="0" fontId="1" fillId="0" borderId="10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29" xfId="0" applyFont="1" applyFill="1" applyBorder="1" applyAlignment="1" applyProtection="1">
      <alignment horizontal="center" vertical="center" wrapText="1"/>
    </xf>
    <xf numFmtId="0" fontId="1" fillId="0" borderId="105" xfId="0" applyFont="1" applyFill="1" applyBorder="1" applyAlignment="1" applyProtection="1">
      <alignment horizontal="center" vertical="center" wrapText="1"/>
    </xf>
    <xf numFmtId="0" fontId="12" fillId="0" borderId="190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91" xfId="0" applyFont="1" applyFill="1" applyBorder="1" applyAlignment="1" applyProtection="1">
      <alignment horizontal="center" vertical="center" wrapText="1"/>
    </xf>
    <xf numFmtId="0" fontId="12" fillId="0" borderId="105" xfId="0" applyFont="1" applyFill="1" applyBorder="1" applyAlignment="1" applyProtection="1">
      <alignment horizontal="center" vertical="center" wrapText="1"/>
    </xf>
    <xf numFmtId="0" fontId="12" fillId="0" borderId="13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 vertical="top" justifyLastLine="1"/>
    </xf>
    <xf numFmtId="0" fontId="5" fillId="0" borderId="0" xfId="0" applyFont="1" applyFill="1" applyBorder="1" applyAlignment="1" applyProtection="1">
      <alignment horizontal="distributed" vertical="top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1" fillId="0" borderId="1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 vertical="center" wrapText="1"/>
    </xf>
    <xf numFmtId="180" fontId="5" fillId="0" borderId="0" xfId="0" applyNumberFormat="1" applyFont="1" applyBorder="1" applyAlignment="1" applyProtection="1">
      <alignment horizontal="center" vertical="center" wrapText="1"/>
    </xf>
    <xf numFmtId="0" fontId="10" fillId="0" borderId="87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107" xfId="0" applyFont="1" applyFill="1" applyBorder="1" applyAlignment="1" applyProtection="1">
      <alignment horizontal="distributed" vertical="center" wrapText="1" justifyLastLine="1"/>
    </xf>
    <xf numFmtId="0" fontId="1" fillId="0" borderId="130" xfId="0" applyFont="1" applyFill="1" applyBorder="1" applyAlignment="1" applyProtection="1">
      <alignment horizontal="distributed" vertical="center" wrapText="1" justifyLastLine="1"/>
    </xf>
    <xf numFmtId="0" fontId="1" fillId="0" borderId="87" xfId="0" applyFont="1" applyFill="1" applyBorder="1" applyAlignment="1" applyProtection="1">
      <alignment horizontal="distributed" vertical="center" wrapText="1" justifyLastLine="1"/>
    </xf>
    <xf numFmtId="0" fontId="1" fillId="0" borderId="0" xfId="0" applyFont="1" applyFill="1" applyBorder="1" applyAlignment="1" applyProtection="1">
      <alignment horizontal="distributed" vertical="center" wrapText="1" justifyLastLine="1"/>
    </xf>
    <xf numFmtId="0" fontId="1" fillId="0" borderId="151" xfId="0" applyFont="1" applyFill="1" applyBorder="1" applyAlignment="1" applyProtection="1">
      <alignment horizontal="distributed" vertical="center" wrapText="1" justifyLastLine="1"/>
    </xf>
    <xf numFmtId="0" fontId="1" fillId="0" borderId="106" xfId="0" applyFont="1" applyFill="1" applyBorder="1" applyAlignment="1" applyProtection="1">
      <alignment horizontal="distributed" vertical="center" wrapText="1" justifyLastLine="1"/>
    </xf>
    <xf numFmtId="0" fontId="1" fillId="0" borderId="105" xfId="0" applyFont="1" applyFill="1" applyBorder="1" applyAlignment="1" applyProtection="1">
      <alignment horizontal="distributed" vertical="center" wrapText="1" justifyLastLine="1"/>
    </xf>
    <xf numFmtId="0" fontId="1" fillId="0" borderId="131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left" vertical="center" indent="1"/>
    </xf>
    <xf numFmtId="0" fontId="1" fillId="0" borderId="197" xfId="0" applyFont="1" applyBorder="1" applyAlignment="1" applyProtection="1">
      <alignment horizontal="distributed" vertical="center" justifyLastLine="1"/>
    </xf>
    <xf numFmtId="0" fontId="1" fillId="0" borderId="118" xfId="0" applyFont="1" applyBorder="1" applyAlignment="1" applyProtection="1">
      <alignment horizontal="distributed" vertical="center" justifyLastLine="1"/>
    </xf>
    <xf numFmtId="0" fontId="1" fillId="0" borderId="198" xfId="0" applyFont="1" applyBorder="1" applyAlignment="1" applyProtection="1">
      <alignment horizontal="distributed" vertical="center" justifyLastLine="1"/>
    </xf>
    <xf numFmtId="0" fontId="1" fillId="0" borderId="126" xfId="0" applyFont="1" applyBorder="1" applyAlignment="1" applyProtection="1">
      <alignment vertical="center" justifyLastLine="1"/>
    </xf>
    <xf numFmtId="0" fontId="1" fillId="0" borderId="20" xfId="0" applyFont="1" applyBorder="1" applyAlignment="1" applyProtection="1">
      <alignment vertical="center" justifyLastLine="1"/>
    </xf>
    <xf numFmtId="0" fontId="1" fillId="0" borderId="21" xfId="0" applyFont="1" applyBorder="1" applyAlignment="1" applyProtection="1">
      <alignment vertical="center" justifyLastLine="1"/>
    </xf>
    <xf numFmtId="0" fontId="0" fillId="0" borderId="18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5" xfId="0" applyBorder="1" applyAlignment="1" applyProtection="1">
      <alignment vertical="center"/>
    </xf>
    <xf numFmtId="0" fontId="12" fillId="0" borderId="145" xfId="0" applyFont="1" applyBorder="1" applyAlignment="1" applyProtection="1">
      <alignment horizontal="distributed" vertical="top" wrapText="1" justifyLastLine="1"/>
    </xf>
    <xf numFmtId="0" fontId="12" fillId="0" borderId="1" xfId="0" applyFont="1" applyBorder="1" applyAlignment="1" applyProtection="1">
      <alignment horizontal="distributed" vertical="top" wrapText="1" justifyLastLine="1"/>
    </xf>
    <xf numFmtId="49" fontId="5" fillId="0" borderId="1" xfId="0" applyNumberFormat="1" applyFont="1" applyBorder="1" applyAlignment="1" applyProtection="1">
      <alignment horizontal="left" vertical="top"/>
    </xf>
    <xf numFmtId="0" fontId="1" fillId="0" borderId="107" xfId="0" applyFont="1" applyFill="1" applyBorder="1" applyAlignment="1" applyProtection="1">
      <alignment horizontal="distributed" vertical="center" justifyLastLine="1"/>
    </xf>
    <xf numFmtId="0" fontId="1" fillId="0" borderId="106" xfId="0" applyFont="1" applyFill="1" applyBorder="1" applyAlignment="1" applyProtection="1">
      <alignment horizontal="distributed" vertical="center" justifyLastLine="1"/>
    </xf>
    <xf numFmtId="179" fontId="13" fillId="0" borderId="104" xfId="0" applyNumberFormat="1" applyFont="1" applyFill="1" applyBorder="1" applyAlignment="1" applyProtection="1">
      <alignment horizontal="center" vertical="center"/>
    </xf>
    <xf numFmtId="179" fontId="13" fillId="0" borderId="3" xfId="0" applyNumberFormat="1" applyFont="1" applyFill="1" applyBorder="1" applyAlignment="1" applyProtection="1">
      <alignment horizontal="center" vertical="center"/>
    </xf>
    <xf numFmtId="179" fontId="13" fillId="0" borderId="129" xfId="0" applyNumberFormat="1" applyFont="1" applyFill="1" applyBorder="1" applyAlignment="1" applyProtection="1">
      <alignment horizontal="center" vertical="center"/>
    </xf>
    <xf numFmtId="179" fontId="13" fillId="0" borderId="105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justifyLastLine="1"/>
    </xf>
    <xf numFmtId="0" fontId="1" fillId="0" borderId="105" xfId="0" applyFont="1" applyFill="1" applyBorder="1" applyAlignment="1" applyProtection="1">
      <alignment horizontal="center" vertical="center" justifyLastLine="1"/>
    </xf>
    <xf numFmtId="178" fontId="13" fillId="0" borderId="3" xfId="0" applyNumberFormat="1" applyFont="1" applyFill="1" applyBorder="1" applyAlignment="1" applyProtection="1">
      <alignment horizontal="center" vertical="center"/>
    </xf>
    <xf numFmtId="178" fontId="13" fillId="0" borderId="105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05" xfId="0" applyFont="1" applyFill="1" applyBorder="1" applyAlignment="1" applyProtection="1">
      <alignment horizontal="center" vertical="center"/>
    </xf>
    <xf numFmtId="177" fontId="13" fillId="0" borderId="130" xfId="0" applyNumberFormat="1" applyFont="1" applyFill="1" applyBorder="1" applyAlignment="1" applyProtection="1">
      <alignment horizontal="center" vertical="center"/>
    </xf>
    <xf numFmtId="177" fontId="13" fillId="0" borderId="131" xfId="0" applyNumberFormat="1" applyFont="1" applyFill="1" applyBorder="1" applyAlignment="1" applyProtection="1">
      <alignment horizontal="center" vertical="center"/>
    </xf>
    <xf numFmtId="0" fontId="0" fillId="0" borderId="111" xfId="0" applyBorder="1" applyAlignment="1" applyProtection="1">
      <alignment vertical="center"/>
    </xf>
    <xf numFmtId="0" fontId="0" fillId="0" borderId="112" xfId="0" applyBorder="1" applyAlignment="1" applyProtection="1">
      <alignment vertical="center"/>
    </xf>
    <xf numFmtId="0" fontId="0" fillId="0" borderId="196" xfId="0" applyBorder="1" applyAlignment="1" applyProtection="1">
      <alignment vertical="center"/>
    </xf>
    <xf numFmtId="0" fontId="1" fillId="0" borderId="170" xfId="0" applyFont="1" applyBorder="1" applyAlignment="1" applyProtection="1">
      <alignment vertical="center" justifyLastLine="1"/>
    </xf>
    <xf numFmtId="0" fontId="1" fillId="0" borderId="171" xfId="0" applyFont="1" applyBorder="1" applyAlignment="1" applyProtection="1">
      <alignment vertical="center" justifyLastLine="1"/>
    </xf>
    <xf numFmtId="0" fontId="1" fillId="0" borderId="74" xfId="0" applyFont="1" applyBorder="1" applyAlignment="1" applyProtection="1">
      <alignment vertical="center" justifyLastLine="1"/>
    </xf>
    <xf numFmtId="0" fontId="1" fillId="0" borderId="5" xfId="0" applyFont="1" applyBorder="1" applyAlignment="1" applyProtection="1">
      <alignment horizontal="center" vertical="center"/>
    </xf>
    <xf numFmtId="0" fontId="0" fillId="0" borderId="194" xfId="0" applyBorder="1" applyAlignment="1" applyProtection="1">
      <alignment horizontal="center" vertical="center"/>
    </xf>
    <xf numFmtId="0" fontId="0" fillId="0" borderId="11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1" fillId="0" borderId="179" xfId="0" applyFont="1" applyBorder="1" applyAlignment="1" applyProtection="1">
      <alignment horizontal="center" vertical="center"/>
    </xf>
    <xf numFmtId="0" fontId="1" fillId="0" borderId="89" xfId="0" applyFont="1" applyBorder="1" applyAlignment="1" applyProtection="1">
      <alignment horizontal="center" vertical="center"/>
    </xf>
    <xf numFmtId="0" fontId="1" fillId="0" borderId="178" xfId="0" applyFont="1" applyBorder="1" applyAlignment="1" applyProtection="1">
      <alignment horizontal="center" vertical="center"/>
    </xf>
    <xf numFmtId="0" fontId="1" fillId="0" borderId="8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1" fillId="0" borderId="182" xfId="0" applyFont="1" applyBorder="1" applyAlignment="1" applyProtection="1">
      <alignment horizontal="center" vertical="center"/>
    </xf>
    <xf numFmtId="0" fontId="1" fillId="0" borderId="91" xfId="0" applyFont="1" applyBorder="1" applyAlignment="1" applyProtection="1">
      <alignment horizontal="center" vertical="center"/>
    </xf>
    <xf numFmtId="0" fontId="1" fillId="0" borderId="183" xfId="0" applyFont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1" fillId="0" borderId="184" xfId="0" applyFont="1" applyBorder="1" applyAlignment="1" applyProtection="1">
      <alignment horizontal="center" vertical="center"/>
    </xf>
    <xf numFmtId="0" fontId="1" fillId="0" borderId="90" xfId="0" applyFont="1" applyBorder="1" applyAlignment="1" applyProtection="1">
      <alignment horizontal="center" vertical="center"/>
    </xf>
    <xf numFmtId="0" fontId="1" fillId="0" borderId="162" xfId="0" applyFont="1" applyBorder="1" applyAlignment="1" applyProtection="1">
      <alignment vertical="center" justifyLastLine="1"/>
    </xf>
    <xf numFmtId="0" fontId="1" fillId="0" borderId="163" xfId="0" applyFont="1" applyBorder="1" applyAlignment="1" applyProtection="1">
      <alignment vertical="center" justifyLastLine="1"/>
    </xf>
    <xf numFmtId="0" fontId="1" fillId="0" borderId="83" xfId="0" applyFont="1" applyBorder="1" applyAlignment="1" applyProtection="1">
      <alignment vertical="center" justifyLastLine="1"/>
    </xf>
    <xf numFmtId="0" fontId="1" fillId="0" borderId="162" xfId="0" applyFont="1" applyBorder="1" applyAlignment="1" applyProtection="1">
      <alignment horizontal="center" vertical="center"/>
    </xf>
    <xf numFmtId="0" fontId="1" fillId="0" borderId="163" xfId="0" applyFont="1" applyBorder="1" applyAlignment="1" applyProtection="1">
      <alignment horizontal="center" vertical="center"/>
    </xf>
    <xf numFmtId="0" fontId="1" fillId="0" borderId="83" xfId="0" applyFont="1" applyBorder="1" applyAlignment="1" applyProtection="1">
      <alignment horizontal="center" vertical="center"/>
    </xf>
    <xf numFmtId="0" fontId="1" fillId="0" borderId="119" xfId="0" applyFont="1" applyBorder="1" applyAlignment="1" applyProtection="1">
      <alignment horizontal="distributed" vertical="center" justifyLastLine="1"/>
    </xf>
    <xf numFmtId="0" fontId="1" fillId="0" borderId="84" xfId="0" applyFont="1" applyBorder="1" applyAlignment="1" applyProtection="1">
      <alignment horizontal="distributed" vertical="center" justifyLastLine="1"/>
    </xf>
    <xf numFmtId="0" fontId="1" fillId="0" borderId="119" xfId="0" applyFont="1" applyBorder="1" applyAlignment="1" applyProtection="1">
      <alignment horizontal="center" vertical="center" justifyLastLine="1"/>
    </xf>
    <xf numFmtId="0" fontId="1" fillId="0" borderId="139" xfId="0" applyFont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10</xdr:row>
      <xdr:rowOff>85725</xdr:rowOff>
    </xdr:from>
    <xdr:ext cx="1276350" cy="200025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305050" y="1600200"/>
          <a:ext cx="1276350" cy="200025"/>
        </a:xfrm>
        <a:prstGeom prst="borderCallout1">
          <a:avLst>
            <a:gd name="adj1" fmla="val 57144"/>
            <a:gd name="adj2" fmla="val 105796"/>
            <a:gd name="adj3" fmla="val 580954"/>
            <a:gd name="adj4" fmla="val 18840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消費税率を必ず入力</a:t>
          </a:r>
          <a:endParaRPr lang="ja-JP" altLang="en-US"/>
        </a:p>
      </xdr:txBody>
    </xdr:sp>
    <xdr:clientData/>
  </xdr:oneCellAnchor>
  <xdr:oneCellAnchor>
    <xdr:from>
      <xdr:col>8</xdr:col>
      <xdr:colOff>104775</xdr:colOff>
      <xdr:row>24</xdr:row>
      <xdr:rowOff>123825</xdr:rowOff>
    </xdr:from>
    <xdr:ext cx="2043508" cy="355738"/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009775" y="5067300"/>
          <a:ext cx="2043508" cy="355738"/>
        </a:xfrm>
        <a:prstGeom prst="borderCallout1">
          <a:avLst>
            <a:gd name="adj1" fmla="val 30769"/>
            <a:gd name="adj2" fmla="val -3569"/>
            <a:gd name="adj3" fmla="val -330769"/>
            <a:gd name="adj4" fmla="val -254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中間支払の場合は「90」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完成時支払の場合は「100」を入力</a:t>
          </a:r>
          <a:endParaRPr lang="ja-JP" altLang="en-US"/>
        </a:p>
      </xdr:txBody>
    </xdr:sp>
    <xdr:clientData/>
  </xdr:oneCellAnchor>
  <xdr:oneCellAnchor>
    <xdr:from>
      <xdr:col>35</xdr:col>
      <xdr:colOff>95251</xdr:colOff>
      <xdr:row>19</xdr:row>
      <xdr:rowOff>76200</xdr:rowOff>
    </xdr:from>
    <xdr:ext cx="848550" cy="232805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7058026" y="3352800"/>
          <a:ext cx="848550" cy="232805"/>
        </a:xfrm>
        <a:prstGeom prst="borderCallout1">
          <a:avLst>
            <a:gd name="adj1" fmla="val 57144"/>
            <a:gd name="adj2" fmla="val 105796"/>
            <a:gd name="adj3" fmla="val -388053"/>
            <a:gd name="adj4" fmla="val 206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/>
            <a:t>リストから選択</a:t>
          </a:r>
        </a:p>
      </xdr:txBody>
    </xdr:sp>
    <xdr:clientData/>
  </xdr:oneCellAnchor>
  <xdr:oneCellAnchor>
    <xdr:from>
      <xdr:col>21</xdr:col>
      <xdr:colOff>133350</xdr:colOff>
      <xdr:row>24</xdr:row>
      <xdr:rowOff>142875</xdr:rowOff>
    </xdr:from>
    <xdr:ext cx="1512273" cy="185179"/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4514850" y="5086350"/>
          <a:ext cx="1512273" cy="185179"/>
        </a:xfrm>
        <a:prstGeom prst="borderCallout1">
          <a:avLst>
            <a:gd name="adj1" fmla="val 30769"/>
            <a:gd name="adj2" fmla="val -3569"/>
            <a:gd name="adj3" fmla="val -841754"/>
            <a:gd name="adj4" fmla="val -88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/>
            <a:t>当月までの総出来高を入力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30</xdr:row>
      <xdr:rowOff>85725</xdr:rowOff>
    </xdr:from>
    <xdr:to>
      <xdr:col>18</xdr:col>
      <xdr:colOff>57150</xdr:colOff>
      <xdr:row>33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5250" y="6124575"/>
          <a:ext cx="3819525" cy="6000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注：請求書は毎月末日締切、提出は翌月5日までに必着とし、支払日は翌月末日です。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（5日・末日が土・日・祝日の場合は翌営業日）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提出期日を過ぎると翌月の支払となります。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請求書は現場別に作成してください。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太枠部分は必ず記入してください。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32</xdr:col>
      <xdr:colOff>57150</xdr:colOff>
      <xdr:row>22</xdr:row>
      <xdr:rowOff>114300</xdr:rowOff>
    </xdr:from>
    <xdr:to>
      <xdr:col>55</xdr:col>
      <xdr:colOff>76200</xdr:colOff>
      <xdr:row>23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648450" y="4200525"/>
          <a:ext cx="4029075" cy="304800"/>
        </a:xfrm>
        <a:prstGeom prst="borderCallout1">
          <a:avLst>
            <a:gd name="adj1" fmla="val 24491"/>
            <a:gd name="adj2" fmla="val -3588"/>
            <a:gd name="adj3" fmla="val -298532"/>
            <a:gd name="adj4" fmla="val -995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明細の数が少ない場合は、一枚目にまとめて貰っても構いません</a:t>
          </a:r>
          <a:endParaRPr lang="ja-JP" altLang="en-US"/>
        </a:p>
      </xdr:txBody>
    </xdr:sp>
    <xdr:clientData/>
  </xdr:twoCellAnchor>
  <xdr:twoCellAnchor editAs="oneCell">
    <xdr:from>
      <xdr:col>0</xdr:col>
      <xdr:colOff>95250</xdr:colOff>
      <xdr:row>30</xdr:row>
      <xdr:rowOff>85725</xdr:rowOff>
    </xdr:from>
    <xdr:to>
      <xdr:col>18</xdr:col>
      <xdr:colOff>133350</xdr:colOff>
      <xdr:row>34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95250" y="6457950"/>
          <a:ext cx="3895725" cy="7334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注：請求書は毎月末日締切、提出は翌月5日までに必着とし、支払日は翌月末日です。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（5日・末日が土・日・祝日の場合は翌営業日）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提出期日を過ぎると翌月の支払となります。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請求書は現場別に作成してください。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太枠部分は必ず記入してください。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13</xdr:col>
      <xdr:colOff>104775</xdr:colOff>
      <xdr:row>25</xdr:row>
      <xdr:rowOff>257175</xdr:rowOff>
    </xdr:from>
    <xdr:ext cx="1285288" cy="201850"/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3029510" y="5221381"/>
          <a:ext cx="1285288" cy="201850"/>
        </a:xfrm>
        <a:prstGeom prst="borderCallout1">
          <a:avLst>
            <a:gd name="adj1" fmla="val 57144"/>
            <a:gd name="adj2" fmla="val 105676"/>
            <a:gd name="adj3" fmla="val 757144"/>
            <a:gd name="adj4" fmla="val 1475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消費税率は必ず入力</a:t>
          </a:r>
          <a:endParaRPr lang="ja-JP" altLang="en-US"/>
        </a:p>
      </xdr:txBody>
    </xdr:sp>
    <xdr:clientData/>
  </xdr:oneCellAnchor>
  <xdr:oneCellAnchor>
    <xdr:from>
      <xdr:col>36</xdr:col>
      <xdr:colOff>180975</xdr:colOff>
      <xdr:row>19</xdr:row>
      <xdr:rowOff>142875</xdr:rowOff>
    </xdr:from>
    <xdr:ext cx="848550" cy="232805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7362825" y="3371850"/>
          <a:ext cx="848550" cy="232805"/>
        </a:xfrm>
        <a:prstGeom prst="borderCallout1">
          <a:avLst>
            <a:gd name="adj1" fmla="val 57144"/>
            <a:gd name="adj2" fmla="val 105796"/>
            <a:gd name="adj3" fmla="val -388053"/>
            <a:gd name="adj4" fmla="val 206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/>
            <a:t>リストから選択</a:t>
          </a:r>
        </a:p>
      </xdr:txBody>
    </xdr:sp>
    <xdr:clientData/>
  </xdr:oneCellAnchor>
  <xdr:twoCellAnchor editAs="oneCell">
    <xdr:from>
      <xdr:col>0</xdr:col>
      <xdr:colOff>95250</xdr:colOff>
      <xdr:row>30</xdr:row>
      <xdr:rowOff>85725</xdr:rowOff>
    </xdr:from>
    <xdr:to>
      <xdr:col>18</xdr:col>
      <xdr:colOff>133350</xdr:colOff>
      <xdr:row>34</xdr:row>
      <xdr:rowOff>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6457950"/>
          <a:ext cx="3895725" cy="7334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注：請求書は毎月末日締切、提出は翌月5日までに必着とし、支払日は翌月末日です。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（5日・末日が土・日・祝日の場合は翌営業日）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提出期日を過ぎると翌月の支払となります。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請求書は現場別に作成してください。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太枠部分は必ず記入してください。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13</xdr:col>
      <xdr:colOff>104775</xdr:colOff>
      <xdr:row>25</xdr:row>
      <xdr:rowOff>257175</xdr:rowOff>
    </xdr:from>
    <xdr:ext cx="1285288" cy="201850"/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3029510" y="5221381"/>
          <a:ext cx="1285288" cy="201850"/>
        </a:xfrm>
        <a:prstGeom prst="borderCallout1">
          <a:avLst>
            <a:gd name="adj1" fmla="val 57144"/>
            <a:gd name="adj2" fmla="val 105676"/>
            <a:gd name="adj3" fmla="val 757144"/>
            <a:gd name="adj4" fmla="val 1475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消費税率は必ず入力</a:t>
          </a:r>
          <a:endParaRPr lang="ja-JP" altLang="en-US"/>
        </a:p>
      </xdr:txBody>
    </xdr:sp>
    <xdr:clientData/>
  </xdr:oneCellAnchor>
  <xdr:oneCellAnchor>
    <xdr:from>
      <xdr:col>36</xdr:col>
      <xdr:colOff>180975</xdr:colOff>
      <xdr:row>19</xdr:row>
      <xdr:rowOff>142875</xdr:rowOff>
    </xdr:from>
    <xdr:ext cx="848550" cy="232805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7362825" y="3371850"/>
          <a:ext cx="848550" cy="232805"/>
        </a:xfrm>
        <a:prstGeom prst="borderCallout1">
          <a:avLst>
            <a:gd name="adj1" fmla="val 57144"/>
            <a:gd name="adj2" fmla="val 105796"/>
            <a:gd name="adj3" fmla="val -388053"/>
            <a:gd name="adj4" fmla="val 2064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/>
            <a:t>リストから選択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95250</xdr:colOff>
      <xdr:row>30</xdr:row>
      <xdr:rowOff>9525</xdr:rowOff>
    </xdr:from>
    <xdr:to>
      <xdr:col>55</xdr:col>
      <xdr:colOff>181184</xdr:colOff>
      <xdr:row>34</xdr:row>
      <xdr:rowOff>152399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985510" y="6517005"/>
          <a:ext cx="3446354" cy="691514"/>
          <a:chOff x="12430807" y="5153025"/>
          <a:chExt cx="3360276" cy="714374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12430807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2610742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spect="1"/>
          </xdr:cNvSpPr>
        </xdr:nvSpPr>
        <xdr:spPr>
          <a:xfrm>
            <a:off x="1261074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1324739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spect="1"/>
          </xdr:cNvSpPr>
        </xdr:nvSpPr>
        <xdr:spPr>
          <a:xfrm>
            <a:off x="13247391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専務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13884050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spect="1"/>
          </xdr:cNvSpPr>
        </xdr:nvSpPr>
        <xdr:spPr>
          <a:xfrm>
            <a:off x="1388405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常務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1452069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>
            <a:spLocks noChangeAspect="1"/>
          </xdr:cNvSpPr>
        </xdr:nvSpPr>
        <xdr:spPr>
          <a:xfrm>
            <a:off x="14520696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32</xdr:row>
      <xdr:rowOff>9525</xdr:rowOff>
    </xdr:from>
    <xdr:ext cx="3543299" cy="6572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6667500"/>
          <a:ext cx="3543299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注：請求書は毎月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日締切、提出は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5日までに必着とし、支払日は翌月末日です。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5日・末日が休日の場合は翌営業日）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提出期日を過ぎると翌月の支払となります。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請求書は現場別に作成してください。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太枠部分は必ず記入してください。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34</xdr:col>
      <xdr:colOff>85725</xdr:colOff>
      <xdr:row>32</xdr:row>
      <xdr:rowOff>19050</xdr:rowOff>
    </xdr:from>
    <xdr:to>
      <xdr:col>55</xdr:col>
      <xdr:colOff>162134</xdr:colOff>
      <xdr:row>34</xdr:row>
      <xdr:rowOff>257174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 noChangeAspect="1"/>
        </xdr:cNvGrpSpPr>
      </xdr:nvGrpSpPr>
      <xdr:grpSpPr>
        <a:xfrm>
          <a:off x="6174105" y="6587490"/>
          <a:ext cx="3467309" cy="710564"/>
          <a:chOff x="12430807" y="5153025"/>
          <a:chExt cx="3360276" cy="714374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12430807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12610742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spect="1"/>
          </xdr:cNvSpPr>
        </xdr:nvSpPr>
        <xdr:spPr>
          <a:xfrm>
            <a:off x="1261074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1324739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>
            <a:spLocks noChangeAspect="1"/>
          </xdr:cNvSpPr>
        </xdr:nvSpPr>
        <xdr:spPr>
          <a:xfrm>
            <a:off x="13247391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専務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13884050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>
            <a:spLocks noChangeAspect="1"/>
          </xdr:cNvSpPr>
        </xdr:nvSpPr>
        <xdr:spPr>
          <a:xfrm>
            <a:off x="1388405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常務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1452069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>
            <a:spLocks noChangeAspect="1"/>
          </xdr:cNvSpPr>
        </xdr:nvSpPr>
        <xdr:spPr>
          <a:xfrm>
            <a:off x="14520696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95250</xdr:colOff>
      <xdr:row>30</xdr:row>
      <xdr:rowOff>9525</xdr:rowOff>
    </xdr:from>
    <xdr:to>
      <xdr:col>55</xdr:col>
      <xdr:colOff>181184</xdr:colOff>
      <xdr:row>34</xdr:row>
      <xdr:rowOff>152399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5985510" y="6517005"/>
          <a:ext cx="3446354" cy="691514"/>
          <a:chOff x="12430807" y="5153025"/>
          <a:chExt cx="3360276" cy="714374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12430807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12610742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spect="1"/>
          </xdr:cNvSpPr>
        </xdr:nvSpPr>
        <xdr:spPr>
          <a:xfrm>
            <a:off x="1261074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1324739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spect="1"/>
          </xdr:cNvSpPr>
        </xdr:nvSpPr>
        <xdr:spPr>
          <a:xfrm>
            <a:off x="13247391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専務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13884050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>
            <a:spLocks noChangeAspect="1"/>
          </xdr:cNvSpPr>
        </xdr:nvSpPr>
        <xdr:spPr>
          <a:xfrm>
            <a:off x="1388405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常務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1452069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>
            <a:spLocks noChangeAspect="1"/>
          </xdr:cNvSpPr>
        </xdr:nvSpPr>
        <xdr:spPr>
          <a:xfrm>
            <a:off x="14520696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47625</xdr:colOff>
      <xdr:row>32</xdr:row>
      <xdr:rowOff>47625</xdr:rowOff>
    </xdr:from>
    <xdr:to>
      <xdr:col>55</xdr:col>
      <xdr:colOff>171659</xdr:colOff>
      <xdr:row>34</xdr:row>
      <xdr:rowOff>285749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151245" y="6616065"/>
          <a:ext cx="3461594" cy="710564"/>
          <a:chOff x="12430807" y="5153025"/>
          <a:chExt cx="3360276" cy="714374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 txBox="1"/>
        </xdr:nvSpPr>
        <xdr:spPr>
          <a:xfrm>
            <a:off x="12430807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12610742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spect="1"/>
          </xdr:cNvSpPr>
        </xdr:nvSpPr>
        <xdr:spPr>
          <a:xfrm>
            <a:off x="1261074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1324739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 txBox="1">
            <a:spLocks noChangeAspect="1"/>
          </xdr:cNvSpPr>
        </xdr:nvSpPr>
        <xdr:spPr>
          <a:xfrm>
            <a:off x="13247391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専務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13884050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>
            <a:spLocks noChangeAspect="1"/>
          </xdr:cNvSpPr>
        </xdr:nvSpPr>
        <xdr:spPr>
          <a:xfrm>
            <a:off x="1388405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常務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 txBox="1"/>
        </xdr:nvSpPr>
        <xdr:spPr>
          <a:xfrm>
            <a:off x="1452069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>
            <a:spLocks noChangeAspect="1"/>
          </xdr:cNvSpPr>
        </xdr:nvSpPr>
        <xdr:spPr>
          <a:xfrm>
            <a:off x="14520696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66675</xdr:colOff>
      <xdr:row>32</xdr:row>
      <xdr:rowOff>28575</xdr:rowOff>
    </xdr:from>
    <xdr:ext cx="3543299" cy="6572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66675" y="6686550"/>
          <a:ext cx="3543299" cy="657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注：請求書は毎月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日締切、提出は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5日までに必着とし、支払日は翌月末日です。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</a:t>
          </a: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5日・末日が休日の場合は翌営業日）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提出期日を過ぎると翌月の支払となります。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請求書は現場別に作成してください。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太枠部分は必ず記入してください。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34"/>
  <sheetViews>
    <sheetView view="pageBreakPreview" zoomScaleNormal="100" zoomScaleSheetLayoutView="100" workbookViewId="0">
      <selection activeCell="Q15" sqref="Q15:Z16"/>
    </sheetView>
  </sheetViews>
  <sheetFormatPr defaultColWidth="9" defaultRowHeight="13.2" x14ac:dyDescent="0.2"/>
  <cols>
    <col min="1" max="1" width="3.109375" style="1" customWidth="1"/>
    <col min="2" max="3" width="3.77734375" style="1" customWidth="1"/>
    <col min="4" max="4" width="4.33203125" style="1" customWidth="1"/>
    <col min="5" max="34" width="2.44140625" style="1" customWidth="1"/>
    <col min="35" max="36" width="1.33203125" style="1" customWidth="1"/>
    <col min="37" max="43" width="2.44140625" style="1" customWidth="1"/>
    <col min="44" max="46" width="1.6640625" style="1" customWidth="1"/>
    <col min="47" max="58" width="2.44140625" style="1" customWidth="1"/>
    <col min="59" max="59" width="5" style="1" hidden="1" customWidth="1"/>
    <col min="60" max="16384" width="9" style="1"/>
  </cols>
  <sheetData>
    <row r="1" spans="1:59" ht="24" customHeight="1" x14ac:dyDescent="0.2">
      <c r="R1" s="2"/>
      <c r="S1" s="2"/>
      <c r="T1" s="574" t="s">
        <v>0</v>
      </c>
      <c r="U1" s="574"/>
      <c r="V1" s="574"/>
      <c r="W1" s="574"/>
      <c r="X1" s="574"/>
      <c r="Y1" s="574"/>
      <c r="Z1" s="574"/>
      <c r="AA1" s="574"/>
      <c r="AB1" s="574"/>
      <c r="AC1" s="2"/>
      <c r="AD1" s="2"/>
      <c r="AS1" s="575" t="s">
        <v>1</v>
      </c>
      <c r="AT1" s="575"/>
      <c r="AU1" s="575"/>
      <c r="AV1" s="582">
        <v>28</v>
      </c>
      <c r="AW1" s="582"/>
      <c r="AX1" s="3" t="s">
        <v>2</v>
      </c>
      <c r="AY1" s="582">
        <v>7</v>
      </c>
      <c r="AZ1" s="582"/>
      <c r="BA1" s="3" t="s">
        <v>3</v>
      </c>
      <c r="BB1" s="582">
        <v>20</v>
      </c>
      <c r="BC1" s="582"/>
      <c r="BD1" s="3" t="s">
        <v>4</v>
      </c>
      <c r="BG1" s="1" t="s">
        <v>95</v>
      </c>
    </row>
    <row r="2" spans="1:59" ht="9.75" customHeight="1" thickBot="1" x14ac:dyDescent="0.25">
      <c r="R2" s="4"/>
      <c r="S2" s="4"/>
      <c r="T2" s="5"/>
      <c r="U2" s="5"/>
      <c r="V2" s="583" t="s">
        <v>5</v>
      </c>
      <c r="W2" s="583"/>
      <c r="X2" s="583"/>
      <c r="Y2" s="583"/>
      <c r="Z2" s="583"/>
      <c r="AA2" s="5"/>
      <c r="AB2" s="5"/>
      <c r="AC2" s="4"/>
      <c r="AD2" s="4"/>
      <c r="BG2" s="1" t="s">
        <v>96</v>
      </c>
    </row>
    <row r="3" spans="1:59" ht="18" customHeight="1" thickTop="1" x14ac:dyDescent="0.2">
      <c r="A3" s="512" t="s">
        <v>6</v>
      </c>
      <c r="B3" s="512"/>
      <c r="C3" s="512"/>
      <c r="D3" s="513" t="s">
        <v>7</v>
      </c>
      <c r="E3" s="513"/>
      <c r="F3" s="513"/>
      <c r="G3" s="513"/>
      <c r="H3" s="6" t="s">
        <v>8</v>
      </c>
      <c r="V3" s="584"/>
      <c r="W3" s="584"/>
      <c r="X3" s="584"/>
      <c r="Y3" s="584"/>
      <c r="Z3" s="584"/>
      <c r="AC3" s="4"/>
      <c r="AD3" s="4"/>
      <c r="AI3" s="585" t="s">
        <v>9</v>
      </c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7"/>
      <c r="AU3" s="7"/>
      <c r="AV3" s="7"/>
      <c r="AW3" s="7"/>
      <c r="AX3" s="7"/>
      <c r="AY3" s="7"/>
      <c r="AZ3" s="7"/>
      <c r="BA3" s="7"/>
      <c r="BB3" s="7"/>
      <c r="BC3" s="7"/>
      <c r="BD3" s="8"/>
    </row>
    <row r="4" spans="1:59" ht="10.5" customHeight="1" x14ac:dyDescent="0.2">
      <c r="AI4" s="526" t="s">
        <v>10</v>
      </c>
      <c r="AJ4" s="527"/>
      <c r="AK4" s="527"/>
      <c r="AL4" s="587" t="s">
        <v>11</v>
      </c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9"/>
      <c r="BC4" s="9"/>
      <c r="BD4" s="10"/>
    </row>
    <row r="5" spans="1:59" x14ac:dyDescent="0.2">
      <c r="A5" s="11" t="s">
        <v>12</v>
      </c>
      <c r="J5" s="12"/>
      <c r="K5" s="573"/>
      <c r="L5" s="573"/>
      <c r="Q5" s="4"/>
      <c r="AI5" s="526"/>
      <c r="AJ5" s="527"/>
      <c r="AK5" s="527"/>
      <c r="AL5" s="587"/>
      <c r="AM5" s="587"/>
      <c r="AN5" s="587"/>
      <c r="AO5" s="587"/>
      <c r="AP5" s="587"/>
      <c r="AQ5" s="587"/>
      <c r="AR5" s="587"/>
      <c r="AS5" s="587"/>
      <c r="AT5" s="587"/>
      <c r="AU5" s="587"/>
      <c r="AV5" s="587"/>
      <c r="AW5" s="587"/>
      <c r="AX5" s="587"/>
      <c r="AY5" s="587"/>
      <c r="AZ5" s="587"/>
      <c r="BA5" s="587"/>
      <c r="BB5" s="9"/>
      <c r="BC5" s="4"/>
      <c r="BD5" s="13"/>
    </row>
    <row r="6" spans="1:59" ht="7.5" customHeight="1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4"/>
      <c r="L6" s="14"/>
      <c r="M6" s="14"/>
      <c r="N6" s="14"/>
      <c r="O6" s="14"/>
      <c r="P6" s="14"/>
      <c r="Q6" s="14"/>
      <c r="AI6" s="526" t="s">
        <v>13</v>
      </c>
      <c r="AJ6" s="527"/>
      <c r="AK6" s="527"/>
      <c r="AL6" s="588" t="s">
        <v>14</v>
      </c>
      <c r="AM6" s="588"/>
      <c r="AN6" s="588"/>
      <c r="AO6" s="588"/>
      <c r="AP6" s="588"/>
      <c r="AQ6" s="588"/>
      <c r="AR6" s="588"/>
      <c r="AS6" s="588"/>
      <c r="AT6" s="588"/>
      <c r="AU6" s="588"/>
      <c r="AV6" s="588"/>
      <c r="AW6" s="588"/>
      <c r="AX6" s="588"/>
      <c r="AY6" s="588"/>
      <c r="AZ6" s="588"/>
      <c r="BA6" s="588"/>
      <c r="BB6" s="9"/>
      <c r="BC6" s="4"/>
      <c r="BD6" s="13"/>
    </row>
    <row r="7" spans="1:59" ht="9" customHeight="1" thickTop="1" x14ac:dyDescent="0.2">
      <c r="A7" s="529" t="s">
        <v>15</v>
      </c>
      <c r="B7" s="530"/>
      <c r="C7" s="530"/>
      <c r="D7" s="530"/>
      <c r="E7" s="531"/>
      <c r="F7" s="538" t="str">
        <f>IF($I23="","",LEFT(RIGHT(" \" &amp; ($I23+ROUND($I23*X18/100,0)),10),1))</f>
        <v xml:space="preserve"> </v>
      </c>
      <c r="G7" s="520" t="str">
        <f>IF($I23="","",LEFT(RIGHT(" \" &amp; ($I23+ROUND($I23*X18/100,0)),9),1))</f>
        <v xml:space="preserve"> </v>
      </c>
      <c r="H7" s="520" t="str">
        <f>IF($I23="","",LEFT(RIGHT(" \" &amp; ($I23+ROUND($I23*X18/100,0)),8),1))</f>
        <v xml:space="preserve"> </v>
      </c>
      <c r="I7" s="576" t="str">
        <f>IF($I23="","",LEFT(RIGHT(" \" &amp; ($I23+ROUND($I23*X18/100,0)),7),1))</f>
        <v>\</v>
      </c>
      <c r="J7" s="538" t="str">
        <f>IF($I23="","",LEFT(RIGHT(" \" &amp; ($I23+ROUND($I23*X18/100,0)),6),1))</f>
        <v>5</v>
      </c>
      <c r="K7" s="520" t="str">
        <f>IF($I23="","",LEFT(RIGHT(" \" &amp; ($I23+ROUND($I23*X18/100,0)),5),1))</f>
        <v>9</v>
      </c>
      <c r="L7" s="579" t="str">
        <f>IF($I23="","",LEFT(RIGHT(" \" &amp; ($I23+ROUND($I23*X18/100,0)),4),1))</f>
        <v>4</v>
      </c>
      <c r="M7" s="517" t="str">
        <f>IF($I23="","",LEFT(RIGHT(" \" &amp; ($I23+ROUND($I23*X18/100,0)),3),1))</f>
        <v>0</v>
      </c>
      <c r="N7" s="520" t="str">
        <f>IF($I23="","",LEFT(RIGHT(" \" &amp; ($I23+ROUND($I23*X18/100,0)),2),1))</f>
        <v>0</v>
      </c>
      <c r="O7" s="523" t="str">
        <f>IF($I23="","",LEFT(RIGHT(" \" &amp; ($I23+ROUND($I23*X18/100,0)),1),1))</f>
        <v>0</v>
      </c>
      <c r="P7" s="9"/>
      <c r="Q7" s="9"/>
      <c r="AI7" s="526"/>
      <c r="AJ7" s="527"/>
      <c r="AK7" s="527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588"/>
      <c r="BA7" s="588"/>
      <c r="BB7" s="9"/>
      <c r="BC7" s="563" t="s">
        <v>75</v>
      </c>
      <c r="BD7" s="13"/>
    </row>
    <row r="8" spans="1:59" ht="9" customHeight="1" x14ac:dyDescent="0.2">
      <c r="A8" s="532"/>
      <c r="B8" s="533"/>
      <c r="C8" s="533"/>
      <c r="D8" s="533"/>
      <c r="E8" s="534"/>
      <c r="F8" s="539"/>
      <c r="G8" s="521"/>
      <c r="H8" s="521"/>
      <c r="I8" s="577"/>
      <c r="J8" s="539"/>
      <c r="K8" s="521"/>
      <c r="L8" s="580"/>
      <c r="M8" s="518"/>
      <c r="N8" s="521"/>
      <c r="O8" s="524"/>
      <c r="P8" s="9"/>
      <c r="Q8" s="9"/>
      <c r="AI8" s="526"/>
      <c r="AJ8" s="527"/>
      <c r="AK8" s="527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9"/>
      <c r="BC8" s="563"/>
      <c r="BD8" s="13"/>
    </row>
    <row r="9" spans="1:59" ht="9" customHeight="1" x14ac:dyDescent="0.2">
      <c r="A9" s="532"/>
      <c r="B9" s="533"/>
      <c r="C9" s="533"/>
      <c r="D9" s="533"/>
      <c r="E9" s="534"/>
      <c r="F9" s="539"/>
      <c r="G9" s="521"/>
      <c r="H9" s="521"/>
      <c r="I9" s="577"/>
      <c r="J9" s="539"/>
      <c r="K9" s="521"/>
      <c r="L9" s="580"/>
      <c r="M9" s="518"/>
      <c r="N9" s="521"/>
      <c r="O9" s="524"/>
      <c r="P9" s="9"/>
      <c r="Q9" s="9"/>
      <c r="AI9" s="526" t="s">
        <v>16</v>
      </c>
      <c r="AJ9" s="527"/>
      <c r="AK9" s="527"/>
      <c r="AL9" s="528" t="s">
        <v>17</v>
      </c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9"/>
      <c r="BC9" s="563"/>
      <c r="BD9" s="13"/>
    </row>
    <row r="10" spans="1:59" ht="9" customHeight="1" thickBot="1" x14ac:dyDescent="0.25">
      <c r="A10" s="535"/>
      <c r="B10" s="536"/>
      <c r="C10" s="536"/>
      <c r="D10" s="536"/>
      <c r="E10" s="537"/>
      <c r="F10" s="540"/>
      <c r="G10" s="522"/>
      <c r="H10" s="522"/>
      <c r="I10" s="578"/>
      <c r="J10" s="540"/>
      <c r="K10" s="522"/>
      <c r="L10" s="581"/>
      <c r="M10" s="519"/>
      <c r="N10" s="522"/>
      <c r="O10" s="525"/>
      <c r="P10" s="9"/>
      <c r="Q10" s="9"/>
      <c r="AI10" s="526"/>
      <c r="AJ10" s="527"/>
      <c r="AK10" s="527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9"/>
      <c r="BC10" s="4"/>
      <c r="BD10" s="13"/>
    </row>
    <row r="11" spans="1:59" ht="13.5" customHeight="1" thickTop="1" x14ac:dyDescent="0.2">
      <c r="A11" s="15"/>
      <c r="B11" s="15"/>
      <c r="C11" s="15"/>
      <c r="D11" s="15"/>
      <c r="E11" s="15"/>
      <c r="F11" s="14"/>
      <c r="G11" s="14"/>
      <c r="H11" s="14"/>
      <c r="I11" s="15"/>
      <c r="J11" s="15"/>
      <c r="K11" s="14"/>
      <c r="L11" s="14"/>
      <c r="M11" s="14"/>
      <c r="N11" s="14"/>
      <c r="O11" s="9"/>
      <c r="P11" s="9"/>
      <c r="Q11" s="9"/>
      <c r="AI11" s="514" t="s">
        <v>76</v>
      </c>
      <c r="AJ11" s="515"/>
      <c r="AK11" s="515"/>
      <c r="AL11" s="515"/>
      <c r="AM11" s="516" t="s">
        <v>92</v>
      </c>
      <c r="AN11" s="516"/>
      <c r="AO11" s="516"/>
      <c r="AP11" s="516"/>
      <c r="AQ11" s="516"/>
      <c r="AR11" s="516"/>
      <c r="AS11" s="516"/>
      <c r="AT11" s="515" t="s">
        <v>77</v>
      </c>
      <c r="AU11" s="515"/>
      <c r="AV11" s="515"/>
      <c r="AW11" s="516" t="s">
        <v>93</v>
      </c>
      <c r="AX11" s="516"/>
      <c r="AY11" s="516"/>
      <c r="AZ11" s="516"/>
      <c r="BA11" s="516"/>
      <c r="BB11" s="516"/>
      <c r="BC11" s="516"/>
      <c r="BD11" s="13"/>
    </row>
    <row r="12" spans="1:59" ht="4.5" customHeight="1" x14ac:dyDescent="0.2">
      <c r="AI12" s="564" t="s">
        <v>18</v>
      </c>
      <c r="AJ12" s="565"/>
      <c r="AK12" s="565"/>
      <c r="AL12" s="566"/>
      <c r="AM12" s="544" t="s">
        <v>94</v>
      </c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5"/>
      <c r="BD12" s="546"/>
    </row>
    <row r="13" spans="1:59" ht="7.5" customHeight="1" x14ac:dyDescent="0.2">
      <c r="AI13" s="567"/>
      <c r="AJ13" s="568"/>
      <c r="AK13" s="568"/>
      <c r="AL13" s="569"/>
      <c r="AM13" s="547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9"/>
    </row>
    <row r="14" spans="1:59" ht="17.25" customHeight="1" thickBot="1" x14ac:dyDescent="0.25">
      <c r="AI14" s="570"/>
      <c r="AJ14" s="571"/>
      <c r="AK14" s="571"/>
      <c r="AL14" s="572"/>
      <c r="AM14" s="550" t="s">
        <v>19</v>
      </c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2"/>
    </row>
    <row r="15" spans="1:59" ht="18" customHeight="1" thickTop="1" x14ac:dyDescent="0.2">
      <c r="A15" s="559" t="s">
        <v>20</v>
      </c>
      <c r="B15" s="560"/>
      <c r="C15" s="560"/>
      <c r="D15" s="560"/>
      <c r="E15" s="472">
        <v>25</v>
      </c>
      <c r="F15" s="473"/>
      <c r="G15" s="476" t="s">
        <v>78</v>
      </c>
      <c r="H15" s="473">
        <v>109</v>
      </c>
      <c r="I15" s="473"/>
      <c r="J15" s="473"/>
      <c r="K15" s="505" t="s">
        <v>78</v>
      </c>
      <c r="L15" s="507">
        <v>0</v>
      </c>
      <c r="M15" s="509" t="s">
        <v>99</v>
      </c>
      <c r="N15" s="510"/>
      <c r="O15" s="510"/>
      <c r="P15" s="510"/>
      <c r="Q15" s="489" t="s">
        <v>100</v>
      </c>
      <c r="R15" s="490"/>
      <c r="S15" s="490"/>
      <c r="T15" s="490"/>
      <c r="U15" s="490"/>
      <c r="V15" s="490"/>
      <c r="W15" s="490"/>
      <c r="X15" s="490"/>
      <c r="Y15" s="490"/>
      <c r="Z15" s="490"/>
      <c r="AA15" s="493" t="s">
        <v>98</v>
      </c>
      <c r="AB15" s="494"/>
      <c r="AC15" s="494"/>
      <c r="AD15" s="494"/>
      <c r="AE15" s="495"/>
      <c r="AI15" s="482" t="s">
        <v>21</v>
      </c>
      <c r="AJ15" s="483"/>
      <c r="AK15" s="483"/>
      <c r="AL15" s="484"/>
      <c r="AM15" s="553" t="s">
        <v>22</v>
      </c>
      <c r="AN15" s="554"/>
      <c r="AO15" s="554"/>
      <c r="AP15" s="554"/>
      <c r="AQ15" s="554"/>
      <c r="AR15" s="554"/>
      <c r="AS15" s="554"/>
      <c r="AT15" s="555"/>
      <c r="AU15" s="467" t="s">
        <v>23</v>
      </c>
      <c r="AV15" s="467"/>
      <c r="AW15" s="467"/>
      <c r="AX15" s="499">
        <v>131386</v>
      </c>
      <c r="AY15" s="500"/>
      <c r="AZ15" s="500"/>
      <c r="BA15" s="500"/>
      <c r="BB15" s="500"/>
      <c r="BC15" s="500"/>
      <c r="BD15" s="501"/>
    </row>
    <row r="16" spans="1:59" ht="18" customHeight="1" thickBot="1" x14ac:dyDescent="0.25">
      <c r="A16" s="561"/>
      <c r="B16" s="562"/>
      <c r="C16" s="562"/>
      <c r="D16" s="562"/>
      <c r="E16" s="474"/>
      <c r="F16" s="475"/>
      <c r="G16" s="477"/>
      <c r="H16" s="475"/>
      <c r="I16" s="475"/>
      <c r="J16" s="475"/>
      <c r="K16" s="506"/>
      <c r="L16" s="508"/>
      <c r="M16" s="511"/>
      <c r="N16" s="511"/>
      <c r="O16" s="511"/>
      <c r="P16" s="511"/>
      <c r="Q16" s="491"/>
      <c r="R16" s="492"/>
      <c r="S16" s="492"/>
      <c r="T16" s="492"/>
      <c r="U16" s="492"/>
      <c r="V16" s="492"/>
      <c r="W16" s="492"/>
      <c r="X16" s="492"/>
      <c r="Y16" s="492"/>
      <c r="Z16" s="492"/>
      <c r="AA16" s="496"/>
      <c r="AB16" s="497"/>
      <c r="AC16" s="497"/>
      <c r="AD16" s="497"/>
      <c r="AE16" s="498"/>
      <c r="AI16" s="485"/>
      <c r="AJ16" s="486"/>
      <c r="AK16" s="486"/>
      <c r="AL16" s="487"/>
      <c r="AM16" s="556"/>
      <c r="AN16" s="557"/>
      <c r="AO16" s="557"/>
      <c r="AP16" s="557"/>
      <c r="AQ16" s="557"/>
      <c r="AR16" s="557"/>
      <c r="AS16" s="557"/>
      <c r="AT16" s="558"/>
      <c r="AU16" s="541" t="s">
        <v>95</v>
      </c>
      <c r="AV16" s="542"/>
      <c r="AW16" s="543"/>
      <c r="AX16" s="502"/>
      <c r="AY16" s="503"/>
      <c r="AZ16" s="503"/>
      <c r="BA16" s="503"/>
      <c r="BB16" s="503"/>
      <c r="BC16" s="503"/>
      <c r="BD16" s="504"/>
    </row>
    <row r="17" spans="1:56" ht="10.5" customHeight="1" thickTop="1" thickBot="1" x14ac:dyDescent="0.25"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56" ht="23.25" customHeight="1" thickTop="1" x14ac:dyDescent="0.2">
      <c r="A18" s="16"/>
      <c r="B18" s="17" t="s">
        <v>25</v>
      </c>
      <c r="C18" s="458">
        <v>2</v>
      </c>
      <c r="D18" s="458"/>
      <c r="E18" s="17" t="s">
        <v>26</v>
      </c>
      <c r="F18" s="17"/>
      <c r="G18" s="17"/>
      <c r="H18" s="18"/>
      <c r="I18" s="459" t="s">
        <v>27</v>
      </c>
      <c r="J18" s="460"/>
      <c r="K18" s="460"/>
      <c r="L18" s="460"/>
      <c r="M18" s="460"/>
      <c r="N18" s="460"/>
      <c r="O18" s="460"/>
      <c r="P18" s="460"/>
      <c r="Q18" s="478"/>
      <c r="R18" s="459" t="s">
        <v>28</v>
      </c>
      <c r="S18" s="460"/>
      <c r="T18" s="460"/>
      <c r="U18" s="460"/>
      <c r="V18" s="460"/>
      <c r="W18" s="19" t="s">
        <v>79</v>
      </c>
      <c r="X18" s="20">
        <v>8</v>
      </c>
      <c r="Y18" s="21" t="s">
        <v>80</v>
      </c>
      <c r="Z18" s="459" t="s">
        <v>29</v>
      </c>
      <c r="AA18" s="460"/>
      <c r="AB18" s="460"/>
      <c r="AC18" s="460"/>
      <c r="AD18" s="460"/>
      <c r="AE18" s="460"/>
      <c r="AF18" s="460"/>
      <c r="AG18" s="460"/>
      <c r="AH18" s="461"/>
      <c r="AI18" s="15"/>
      <c r="AJ18" s="488" t="s">
        <v>30</v>
      </c>
      <c r="AK18" s="451"/>
      <c r="AL18" s="451"/>
      <c r="AM18" s="451"/>
      <c r="AN18" s="451"/>
      <c r="AO18" s="451"/>
      <c r="AP18" s="451" t="s">
        <v>31</v>
      </c>
      <c r="AQ18" s="451"/>
      <c r="AR18" s="451" t="s">
        <v>32</v>
      </c>
      <c r="AS18" s="451"/>
      <c r="AT18" s="451"/>
      <c r="AU18" s="451"/>
      <c r="AV18" s="451" t="s">
        <v>27</v>
      </c>
      <c r="AW18" s="451"/>
      <c r="AX18" s="451"/>
      <c r="AY18" s="451"/>
      <c r="AZ18" s="451"/>
      <c r="BA18" s="451"/>
      <c r="BB18" s="451"/>
      <c r="BC18" s="451"/>
      <c r="BD18" s="452"/>
    </row>
    <row r="19" spans="1:56" ht="26.25" customHeight="1" x14ac:dyDescent="0.2">
      <c r="A19" s="22" t="s">
        <v>81</v>
      </c>
      <c r="B19" s="453" t="s">
        <v>33</v>
      </c>
      <c r="C19" s="453"/>
      <c r="D19" s="453"/>
      <c r="E19" s="453"/>
      <c r="F19" s="453"/>
      <c r="G19" s="453"/>
      <c r="H19" s="454"/>
      <c r="I19" s="455">
        <v>2000000</v>
      </c>
      <c r="J19" s="456"/>
      <c r="K19" s="456"/>
      <c r="L19" s="456"/>
      <c r="M19" s="456"/>
      <c r="N19" s="456"/>
      <c r="O19" s="456"/>
      <c r="P19" s="456"/>
      <c r="Q19" s="457"/>
      <c r="R19" s="23" t="str">
        <f>IF($I19="","",LEFT(RIGHT(" " &amp; ROUND($I19*X18/100,0),8),1))</f>
        <v xml:space="preserve"> </v>
      </c>
      <c r="S19" s="24" t="str">
        <f>IF($I19="","",LEFT(RIGHT(" " &amp; ROUND($I19*X18/100,0),7),1))</f>
        <v xml:space="preserve"> </v>
      </c>
      <c r="T19" s="25" t="str">
        <f>IF($I19="","",LEFT(RIGHT(" " &amp; ROUND($I19*X18/100,0),6),1))</f>
        <v>1</v>
      </c>
      <c r="U19" s="26" t="str">
        <f>IF($I19="","",LEFT(RIGHT(" " &amp; ROUND($I19*X18/100,0),5),1))</f>
        <v>6</v>
      </c>
      <c r="V19" s="27" t="str">
        <f>IF($I19="","",LEFT(RIGHT(" " &amp; ROUND($I19*X18/100,0),4),1))</f>
        <v>0</v>
      </c>
      <c r="W19" s="28" t="str">
        <f>IF($I19="","",LEFT(RIGHT(" " &amp; ROUND($I19*X18/100,0),3),1))</f>
        <v>0</v>
      </c>
      <c r="X19" s="26" t="str">
        <f>IF($I19="","",LEFT(RIGHT(" " &amp; ROUND($I19*X18/100,0),2),1))</f>
        <v>0</v>
      </c>
      <c r="Y19" s="29" t="str">
        <f>IF($I19="","",LEFT(RIGHT(" " &amp; ROUND($I19*X18/100,0),1),1))</f>
        <v>0</v>
      </c>
      <c r="Z19" s="23" t="str">
        <f>IF($I19="","",LEFT(RIGHT(" " &amp; ($I19+ROUND($I19*X18/100,0)),9),1))</f>
        <v xml:space="preserve"> </v>
      </c>
      <c r="AA19" s="26" t="str">
        <f>IF($I19="","",LEFT(RIGHT(" " &amp; ($I19+ROUND($I19*X18/100,0)),8),1))</f>
        <v xml:space="preserve"> </v>
      </c>
      <c r="AB19" s="24" t="str">
        <f>IF($I19="","",LEFT(RIGHT(" " &amp; ($I19+ROUND($I19*X18/100,0)),7),1))</f>
        <v>2</v>
      </c>
      <c r="AC19" s="25" t="str">
        <f>IF($I19="","",LEFT(RIGHT(" " &amp; ($I19+ROUND($I19*X18/100,0)),6),1))</f>
        <v>1</v>
      </c>
      <c r="AD19" s="26" t="str">
        <f>IF($I19="","",LEFT(RIGHT(" " &amp; ($I19+ROUND($I19*X18/100,0)),5),1))</f>
        <v>6</v>
      </c>
      <c r="AE19" s="27" t="str">
        <f>IF($I19="","",LEFT(RIGHT(" " &amp; ($I19+ROUND($I19*X18/100,0)),4),1))</f>
        <v>0</v>
      </c>
      <c r="AF19" s="28" t="str">
        <f>IF($I19="","",LEFT(RIGHT(" " &amp; ($I19+ROUND($I19*X18/100,0)),3),1))</f>
        <v>0</v>
      </c>
      <c r="AG19" s="26" t="str">
        <f>IF($I19="","",LEFT(RIGHT(" " &amp; ($I19+ROUND($I19*X18/100,0)),2),1))</f>
        <v>0</v>
      </c>
      <c r="AH19" s="30" t="str">
        <f>IF($I19="","",LEFT(RIGHT(" " &amp; ($I19+ROUND($I19*X18/100,0)),1),1))</f>
        <v>0</v>
      </c>
      <c r="AI19" s="4"/>
      <c r="AJ19" s="435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31"/>
      <c r="AW19" s="32"/>
      <c r="AX19" s="33"/>
      <c r="AY19" s="34"/>
      <c r="AZ19" s="35"/>
      <c r="BA19" s="36"/>
      <c r="BB19" s="37"/>
      <c r="BC19" s="35"/>
      <c r="BD19" s="38"/>
    </row>
    <row r="20" spans="1:56" ht="26.25" customHeight="1" x14ac:dyDescent="0.2">
      <c r="A20" s="39" t="s">
        <v>82</v>
      </c>
      <c r="B20" s="462" t="s">
        <v>34</v>
      </c>
      <c r="C20" s="462"/>
      <c r="D20" s="462"/>
      <c r="E20" s="462"/>
      <c r="F20" s="462"/>
      <c r="G20" s="462"/>
      <c r="H20" s="463"/>
      <c r="I20" s="455">
        <v>1500000</v>
      </c>
      <c r="J20" s="456"/>
      <c r="K20" s="456"/>
      <c r="L20" s="456"/>
      <c r="M20" s="456"/>
      <c r="N20" s="456"/>
      <c r="O20" s="456"/>
      <c r="P20" s="456"/>
      <c r="Q20" s="457"/>
      <c r="R20" s="23" t="str">
        <f>IF($I20="","",LEFT(RIGHT(" " &amp; ROUND($I20*X18/100,0),8),1))</f>
        <v xml:space="preserve"> </v>
      </c>
      <c r="S20" s="24" t="str">
        <f>IF($I20="","",LEFT(RIGHT(" " &amp; ROUND($I20*X18/100,0),7),1))</f>
        <v xml:space="preserve"> </v>
      </c>
      <c r="T20" s="25" t="str">
        <f>IF($I20="","",LEFT(RIGHT(" " &amp; ROUND($I20*X18/100,0),6),1))</f>
        <v>1</v>
      </c>
      <c r="U20" s="26" t="str">
        <f>IF($I20="","",LEFT(RIGHT(" " &amp; ROUND($I20*X18/100,0),5),1))</f>
        <v>2</v>
      </c>
      <c r="V20" s="27" t="str">
        <f>IF($I20="","",LEFT(RIGHT(" " &amp; ROUND($I20*X18/100,0),4),1))</f>
        <v>0</v>
      </c>
      <c r="W20" s="28" t="str">
        <f>IF($I20="","",LEFT(RIGHT(" " &amp; ROUND($I20*X18/100,0),3),1))</f>
        <v>0</v>
      </c>
      <c r="X20" s="26" t="str">
        <f>IF($I20="","",LEFT(RIGHT(" " &amp; ROUND($I20*X18/100,0),2),1))</f>
        <v>0</v>
      </c>
      <c r="Y20" s="29" t="str">
        <f>IF($I20="","",LEFT(RIGHT(" " &amp; ROUND($I20*X18/100,0),1),1))</f>
        <v>0</v>
      </c>
      <c r="Z20" s="23" t="str">
        <f>IF($I20="","",LEFT(RIGHT(" " &amp; ($I20+ROUND($I20*X18/100,0)),9),1))</f>
        <v xml:space="preserve"> </v>
      </c>
      <c r="AA20" s="26" t="str">
        <f>IF($I20="","",LEFT(RIGHT(" " &amp; ($I20+ROUND($I20*X18/100,0)),8),1))</f>
        <v xml:space="preserve"> </v>
      </c>
      <c r="AB20" s="24" t="str">
        <f>IF($I20="","",LEFT(RIGHT(" " &amp; ($I20+ROUND($I20*X18/100,0)),7),1))</f>
        <v>1</v>
      </c>
      <c r="AC20" s="25" t="str">
        <f>IF($I20="","",LEFT(RIGHT(" " &amp; ($I20+ROUND($I20*X18/100,0)),6),1))</f>
        <v>6</v>
      </c>
      <c r="AD20" s="26" t="str">
        <f>IF($I20="","",LEFT(RIGHT(" " &amp; ($I20+ROUND($I20*X18/100,0)),5),1))</f>
        <v>2</v>
      </c>
      <c r="AE20" s="27" t="str">
        <f>IF($I20="","",LEFT(RIGHT(" " &amp; ($I20+ROUND($I20*X18/100,0)),4),1))</f>
        <v>0</v>
      </c>
      <c r="AF20" s="28" t="str">
        <f>IF($I20="","",LEFT(RIGHT(" " &amp; ($I20+ROUND($I20*X18/100,0)),3),1))</f>
        <v>0</v>
      </c>
      <c r="AG20" s="26" t="str">
        <f>IF($I20="","",LEFT(RIGHT(" " &amp; ($I20+ROUND($I20*X18/100,0)),2),1))</f>
        <v>0</v>
      </c>
      <c r="AH20" s="30" t="str">
        <f>IF($I20="","",LEFT(RIGHT(" " &amp; ($I20+ROUND($I20*X18/100,0)),1),1))</f>
        <v>0</v>
      </c>
      <c r="AI20" s="4"/>
      <c r="AJ20" s="435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31"/>
      <c r="AW20" s="32"/>
      <c r="AX20" s="33"/>
      <c r="AY20" s="34"/>
      <c r="AZ20" s="35"/>
      <c r="BA20" s="36"/>
      <c r="BB20" s="37"/>
      <c r="BC20" s="35"/>
      <c r="BD20" s="38"/>
    </row>
    <row r="21" spans="1:56" ht="26.25" customHeight="1" x14ac:dyDescent="0.2">
      <c r="A21" s="39" t="s">
        <v>83</v>
      </c>
      <c r="B21" s="464" t="s">
        <v>35</v>
      </c>
      <c r="C21" s="462"/>
      <c r="D21" s="462"/>
      <c r="E21" s="465">
        <v>90</v>
      </c>
      <c r="F21" s="466"/>
      <c r="G21" s="40" t="s">
        <v>84</v>
      </c>
      <c r="H21" s="41"/>
      <c r="I21" s="479">
        <f>IF(I20="","",ROUND(I20*E21/100,0))</f>
        <v>1350000</v>
      </c>
      <c r="J21" s="480"/>
      <c r="K21" s="480"/>
      <c r="L21" s="480"/>
      <c r="M21" s="480"/>
      <c r="N21" s="480"/>
      <c r="O21" s="480"/>
      <c r="P21" s="480"/>
      <c r="Q21" s="481"/>
      <c r="R21" s="23" t="str">
        <f>IF($I21="","",LEFT(RIGHT(" " &amp; ROUND($I21*X18/100,0),8),1))</f>
        <v xml:space="preserve"> </v>
      </c>
      <c r="S21" s="24" t="str">
        <f>IF($I21="","",LEFT(RIGHT(" " &amp; ROUND($I21*X18/100,0),7),1))</f>
        <v xml:space="preserve"> </v>
      </c>
      <c r="T21" s="25" t="str">
        <f>IF($I21="","",LEFT(RIGHT(" " &amp; ROUND($I21*X18/100,0),6),1))</f>
        <v>1</v>
      </c>
      <c r="U21" s="26" t="str">
        <f>IF($I21="","",LEFT(RIGHT(" " &amp; ROUND($I21*X18/100,0),5),1))</f>
        <v>0</v>
      </c>
      <c r="V21" s="27" t="str">
        <f>IF($I21="","",LEFT(RIGHT(" " &amp; ROUND($I21*X18/100,0),4),1))</f>
        <v>8</v>
      </c>
      <c r="W21" s="28" t="str">
        <f>IF($I21="","",LEFT(RIGHT(" " &amp; ROUND($I21*X18/100,0),3),1))</f>
        <v>0</v>
      </c>
      <c r="X21" s="26" t="str">
        <f>IF($I21="","",LEFT(RIGHT(" " &amp; ROUND($I21*X18/100,0),2),1))</f>
        <v>0</v>
      </c>
      <c r="Y21" s="29" t="str">
        <f>IF($I21="","",LEFT(RIGHT(" " &amp; ROUND($I21*X18/100,0),1),1))</f>
        <v>0</v>
      </c>
      <c r="Z21" s="23" t="str">
        <f>IF($I21="","",LEFT(RIGHT(" " &amp; ($I21+ROUND($I21*X18/100,0)),9),1))</f>
        <v xml:space="preserve"> </v>
      </c>
      <c r="AA21" s="26" t="str">
        <f>IF($I21="","",LEFT(RIGHT(" " &amp; ($I21+ROUND($I21*X18/100,0)),8),1))</f>
        <v xml:space="preserve"> </v>
      </c>
      <c r="AB21" s="24" t="str">
        <f>IF($I21="","",LEFT(RIGHT(" " &amp; ($I21+ROUND($I21*X18/100,0)),7),1))</f>
        <v>1</v>
      </c>
      <c r="AC21" s="25" t="str">
        <f>IF($I21="","",LEFT(RIGHT(" " &amp; ($I21+ROUND($I21*X18/100,0)),6),1))</f>
        <v>4</v>
      </c>
      <c r="AD21" s="26" t="str">
        <f>IF($I21="","",LEFT(RIGHT(" " &amp; ($I21+ROUND($I21*X18/100,0)),5),1))</f>
        <v>5</v>
      </c>
      <c r="AE21" s="27" t="str">
        <f>IF($I21="","",LEFT(RIGHT(" " &amp; ($I21+ROUND($I21*X18/100,0)),4),1))</f>
        <v>8</v>
      </c>
      <c r="AF21" s="28" t="str">
        <f>IF($I21="","",LEFT(RIGHT(" " &amp; ($I21+ROUND($I21*X18/100,0)),3),1))</f>
        <v>0</v>
      </c>
      <c r="AG21" s="26" t="str">
        <f>IF($I21="","",LEFT(RIGHT(" " &amp; ($I21+ROUND($I21*X18/100,0)),2),1))</f>
        <v>0</v>
      </c>
      <c r="AH21" s="30" t="str">
        <f>IF($I21="","",LEFT(RIGHT(" " &amp; ($I21+ROUND($I21*X18/100,0)),1),1))</f>
        <v>0</v>
      </c>
      <c r="AI21" s="4"/>
      <c r="AJ21" s="435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31"/>
      <c r="AW21" s="32"/>
      <c r="AX21" s="33"/>
      <c r="AY21" s="34"/>
      <c r="AZ21" s="35"/>
      <c r="BA21" s="36"/>
      <c r="BB21" s="37"/>
      <c r="BC21" s="35"/>
      <c r="BD21" s="38"/>
    </row>
    <row r="22" spans="1:56" ht="26.25" customHeight="1" thickBot="1" x14ac:dyDescent="0.25">
      <c r="A22" s="42" t="s">
        <v>85</v>
      </c>
      <c r="B22" s="467" t="s">
        <v>36</v>
      </c>
      <c r="C22" s="467"/>
      <c r="D22" s="467"/>
      <c r="E22" s="467"/>
      <c r="F22" s="467"/>
      <c r="G22" s="467"/>
      <c r="H22" s="468"/>
      <c r="I22" s="469">
        <v>800000</v>
      </c>
      <c r="J22" s="470"/>
      <c r="K22" s="470"/>
      <c r="L22" s="470"/>
      <c r="M22" s="470"/>
      <c r="N22" s="470"/>
      <c r="O22" s="470"/>
      <c r="P22" s="470"/>
      <c r="Q22" s="471"/>
      <c r="R22" s="43" t="str">
        <f>IF($I22="","",LEFT(RIGHT(" " &amp; ROUND($I22*X18/100,0),8),1))</f>
        <v xml:space="preserve"> </v>
      </c>
      <c r="S22" s="44" t="str">
        <f>IF($I22="","",LEFT(RIGHT(" " &amp; ROUND($I22*X18/100,0),7),1))</f>
        <v xml:space="preserve"> </v>
      </c>
      <c r="T22" s="45" t="str">
        <f>IF($I22="","",LEFT(RIGHT(" " &amp; ROUND($I22*X18/100,0),6),1))</f>
        <v xml:space="preserve"> </v>
      </c>
      <c r="U22" s="46" t="str">
        <f>IF($I22="","",LEFT(RIGHT(" " &amp; ROUND($I22*X18/100,0),5),1))</f>
        <v>6</v>
      </c>
      <c r="V22" s="47" t="str">
        <f>IF($I22="","",LEFT(RIGHT(" " &amp; ROUND($I22*X18/100,0),4),1))</f>
        <v>4</v>
      </c>
      <c r="W22" s="48" t="str">
        <f>IF($I22="","",LEFT(RIGHT(" " &amp; ROUND($I22*X18/100,0),3),1))</f>
        <v>0</v>
      </c>
      <c r="X22" s="46" t="str">
        <f>IF($I22="","",LEFT(RIGHT(" " &amp; ROUND($I22*X18/100,0),2),1))</f>
        <v>0</v>
      </c>
      <c r="Y22" s="49" t="str">
        <f>IF($I22="","",LEFT(RIGHT(" " &amp; ROUND($I22*X18/100,0),1),1))</f>
        <v>0</v>
      </c>
      <c r="Z22" s="43" t="str">
        <f>IF($I22="","",LEFT(RIGHT(" " &amp; ($I22+ROUND($I22*X18/100,0)),9),1))</f>
        <v xml:space="preserve"> </v>
      </c>
      <c r="AA22" s="46" t="str">
        <f>IF($I22="","",LEFT(RIGHT(" " &amp; ($I22+ROUND($I22*X18/100,0)),8),1))</f>
        <v xml:space="preserve"> </v>
      </c>
      <c r="AB22" s="44" t="str">
        <f>IF($I22="","",LEFT(RIGHT(" " &amp; ($I22+ROUND($I22*X18/100,0)),7),1))</f>
        <v xml:space="preserve"> </v>
      </c>
      <c r="AC22" s="45" t="str">
        <f>IF($I22="","",LEFT(RIGHT(" " &amp; ($I22+ROUND($I22*X18/100,0)),6),1))</f>
        <v>8</v>
      </c>
      <c r="AD22" s="46" t="str">
        <f>IF($I22="","",LEFT(RIGHT(" " &amp; ($I22+ROUND($I22*X18/100,0)),5),1))</f>
        <v>6</v>
      </c>
      <c r="AE22" s="47" t="str">
        <f>IF($I22="","",LEFT(RIGHT(" " &amp; ($I22+ROUND($I22*X18/100,0)),4),1))</f>
        <v>4</v>
      </c>
      <c r="AF22" s="48" t="str">
        <f>IF($I22="","",LEFT(RIGHT(" " &amp; ($I22+ROUND($I22*X18/100,0)),3),1))</f>
        <v>0</v>
      </c>
      <c r="AG22" s="46" t="str">
        <f>IF($I22="","",LEFT(RIGHT(" " &amp; ($I22+ROUND($I22*X18/100,0)),2),1))</f>
        <v>0</v>
      </c>
      <c r="AH22" s="50" t="str">
        <f>IF($I22="","",LEFT(RIGHT(" " &amp; ($I22+ROUND($I22*X18/100,0)),1),1))</f>
        <v>0</v>
      </c>
      <c r="AI22" s="4"/>
      <c r="AJ22" s="435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31"/>
      <c r="AW22" s="32"/>
      <c r="AX22" s="33"/>
      <c r="AY22" s="34"/>
      <c r="AZ22" s="35"/>
      <c r="BA22" s="36"/>
      <c r="BB22" s="37"/>
      <c r="BC22" s="35"/>
      <c r="BD22" s="38"/>
    </row>
    <row r="23" spans="1:56" ht="26.25" customHeight="1" thickTop="1" thickBot="1" x14ac:dyDescent="0.25">
      <c r="A23" s="51" t="s">
        <v>86</v>
      </c>
      <c r="B23" s="446" t="s">
        <v>37</v>
      </c>
      <c r="C23" s="446"/>
      <c r="D23" s="446"/>
      <c r="E23" s="446"/>
      <c r="F23" s="446"/>
      <c r="G23" s="446"/>
      <c r="H23" s="447"/>
      <c r="I23" s="448">
        <f>IF(I21="","",IF(E21=100,I21-I22,ROUNDDOWN(I21-I22,-4)))</f>
        <v>550000</v>
      </c>
      <c r="J23" s="449"/>
      <c r="K23" s="449"/>
      <c r="L23" s="449"/>
      <c r="M23" s="449"/>
      <c r="N23" s="449"/>
      <c r="O23" s="449"/>
      <c r="P23" s="449"/>
      <c r="Q23" s="450"/>
      <c r="R23" s="52" t="str">
        <f>IF($I23="","",LEFT(RIGHT(" " &amp; ROUND($I23*X18/100,0),8),1))</f>
        <v xml:space="preserve"> </v>
      </c>
      <c r="S23" s="53" t="str">
        <f>IF($I23="","",LEFT(RIGHT(" " &amp; ROUND($I23*X18/100,0),7),1))</f>
        <v xml:space="preserve"> </v>
      </c>
      <c r="T23" s="54" t="str">
        <f>IF($I23="","",LEFT(RIGHT(" " &amp; ROUND($I23*X18/100,0),6),1))</f>
        <v xml:space="preserve"> </v>
      </c>
      <c r="U23" s="55" t="str">
        <f>IF($I23="","",LEFT(RIGHT(" " &amp; ROUND($I23*X18/100,0),5),1))</f>
        <v>4</v>
      </c>
      <c r="V23" s="56" t="str">
        <f>IF($I23="","",LEFT(RIGHT(" " &amp; ROUND($I23*X18/100,0),4),1))</f>
        <v>4</v>
      </c>
      <c r="W23" s="57" t="str">
        <f>IF($I23="","",LEFT(RIGHT(" " &amp; ROUND($I23*X18/100,0),3),1))</f>
        <v>0</v>
      </c>
      <c r="X23" s="55" t="str">
        <f>IF($I23="","",LEFT(RIGHT(" " &amp; ROUND($I23*X18/100,0),2),1))</f>
        <v>0</v>
      </c>
      <c r="Y23" s="58" t="str">
        <f>IF($I23="","",LEFT(RIGHT(" " &amp; ROUND($I23*X18/100,0),1),1))</f>
        <v>0</v>
      </c>
      <c r="Z23" s="52" t="str">
        <f>IF($I23="","",LEFT(RIGHT(" " &amp; ($I23+ROUND($I23*X18/100,0)),9),1))</f>
        <v xml:space="preserve"> </v>
      </c>
      <c r="AA23" s="55" t="str">
        <f>IF($I23="","",LEFT(RIGHT(" " &amp; ($I23+ROUND($I23*X18/100,0)),8),1))</f>
        <v xml:space="preserve"> </v>
      </c>
      <c r="AB23" s="53" t="str">
        <f>IF($I23="","",LEFT(RIGHT(" " &amp; ($I23+ROUND($I23*X18/100,0)),7),1))</f>
        <v xml:space="preserve"> </v>
      </c>
      <c r="AC23" s="54" t="str">
        <f>IF($I23="","",LEFT(RIGHT(" " &amp; ($I23+ROUND($I23*X18/100,0)),6),1))</f>
        <v>5</v>
      </c>
      <c r="AD23" s="55" t="str">
        <f>IF($I23="","",LEFT(RIGHT(" " &amp; ($I23+ROUND($I23*X18/100,0)),5),1))</f>
        <v>9</v>
      </c>
      <c r="AE23" s="56" t="str">
        <f>IF($I23="","",LEFT(RIGHT(" " &amp; ($I23+ROUND($I23*X18/100,0)),4),1))</f>
        <v>4</v>
      </c>
      <c r="AF23" s="57" t="str">
        <f>IF($I23="","",LEFT(RIGHT(" " &amp; ($I23+ROUND($I23*X18/100,0)),3),1))</f>
        <v>0</v>
      </c>
      <c r="AG23" s="55" t="str">
        <f>IF($I23="","",LEFT(RIGHT(" " &amp; ($I23+ROUND($I23*X18/100,0)),2),1))</f>
        <v>0</v>
      </c>
      <c r="AH23" s="59" t="str">
        <f>IF($I23="","",LEFT(RIGHT(" " &amp; ($I23+ROUND($I23*X18/100,0)),1),1))</f>
        <v>0</v>
      </c>
      <c r="AI23" s="4"/>
      <c r="AJ23" s="435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31"/>
      <c r="AW23" s="32"/>
      <c r="AX23" s="33"/>
      <c r="AY23" s="34"/>
      <c r="AZ23" s="35"/>
      <c r="BA23" s="36"/>
      <c r="BB23" s="37"/>
      <c r="BC23" s="35"/>
      <c r="BD23" s="38"/>
    </row>
    <row r="24" spans="1:56" ht="26.25" customHeight="1" thickTop="1" thickBot="1" x14ac:dyDescent="0.25">
      <c r="A24" s="60" t="s">
        <v>87</v>
      </c>
      <c r="B24" s="441" t="s">
        <v>38</v>
      </c>
      <c r="C24" s="441"/>
      <c r="D24" s="441"/>
      <c r="E24" s="441"/>
      <c r="F24" s="441"/>
      <c r="G24" s="441"/>
      <c r="H24" s="442"/>
      <c r="I24" s="443">
        <f>IF(OR(I19="",I23=""),"",I19-I22-I23)</f>
        <v>650000</v>
      </c>
      <c r="J24" s="444"/>
      <c r="K24" s="444"/>
      <c r="L24" s="444"/>
      <c r="M24" s="444"/>
      <c r="N24" s="444"/>
      <c r="O24" s="444"/>
      <c r="P24" s="444"/>
      <c r="Q24" s="445"/>
      <c r="R24" s="61" t="str">
        <f>IF($I24="","",LEFT(RIGHT(" " &amp; ROUND($I24*X18/100,0),8),1))</f>
        <v xml:space="preserve"> </v>
      </c>
      <c r="S24" s="62" t="str">
        <f>IF($I24="","",LEFT(RIGHT(" " &amp; ROUND($I24*X18/100,0),7),1))</f>
        <v xml:space="preserve"> </v>
      </c>
      <c r="T24" s="63" t="str">
        <f>IF($I24="","",LEFT(RIGHT(" " &amp; ROUND($I24*X18/100,0),6),1))</f>
        <v xml:space="preserve"> </v>
      </c>
      <c r="U24" s="64" t="str">
        <f>IF($I24="","",LEFT(RIGHT(" " &amp; ROUND($I24*X18/100,0),5),1))</f>
        <v>5</v>
      </c>
      <c r="V24" s="65" t="str">
        <f>IF($I24="","",LEFT(RIGHT(" " &amp; ROUND($I24*X18/100,0),4),1))</f>
        <v>2</v>
      </c>
      <c r="W24" s="66" t="str">
        <f>IF($I24="","",LEFT(RIGHT(" " &amp; ROUND($I24*X18/100,0),3),1))</f>
        <v>0</v>
      </c>
      <c r="X24" s="64" t="str">
        <f>IF($I24="","",LEFT(RIGHT(" " &amp; ROUND($I24*X18/100,0),2),1))</f>
        <v>0</v>
      </c>
      <c r="Y24" s="67" t="str">
        <f>IF($I24="","",LEFT(RIGHT(" " &amp; ROUND($I24*X18/100,0),1),1))</f>
        <v>0</v>
      </c>
      <c r="Z24" s="61" t="str">
        <f>IF($I24="","",LEFT(RIGHT(" " &amp; ($I24+ROUND($I24*X18/100,0)),9),1))</f>
        <v xml:space="preserve"> </v>
      </c>
      <c r="AA24" s="64" t="str">
        <f>IF($I24="","",LEFT(RIGHT(" " &amp; ($I24+ROUND($I24*X18/100,0)),8),1))</f>
        <v xml:space="preserve"> </v>
      </c>
      <c r="AB24" s="62" t="str">
        <f>IF($I24="","",LEFT(RIGHT(" " &amp; ($I24+ROUND($I24*X18/100,0)),7),1))</f>
        <v xml:space="preserve"> </v>
      </c>
      <c r="AC24" s="63" t="str">
        <f>IF($I24="","",LEFT(RIGHT(" " &amp; ($I24+ROUND($I24*X18/100,0)),6),1))</f>
        <v>7</v>
      </c>
      <c r="AD24" s="64" t="str">
        <f>IF($I24="","",LEFT(RIGHT(" " &amp; ($I24+ROUND($I24*X18/100,0)),5),1))</f>
        <v>0</v>
      </c>
      <c r="AE24" s="65" t="str">
        <f>IF($I24="","",LEFT(RIGHT(" " &amp; ($I24+ROUND($I24*X18/100,0)),4),1))</f>
        <v>2</v>
      </c>
      <c r="AF24" s="66" t="str">
        <f>IF($I24="","",LEFT(RIGHT(" " &amp; ($I24+ROUND($I24*X18/100,0)),3),1))</f>
        <v>0</v>
      </c>
      <c r="AG24" s="64" t="str">
        <f>IF($I24="","",LEFT(RIGHT(" " &amp; ($I24+ROUND($I24*X18/100,0)),2),1))</f>
        <v>0</v>
      </c>
      <c r="AH24" s="68" t="str">
        <f>IF($I24="","",LEFT(RIGHT(" " &amp; ($I24+ROUND($I24*X18/100,0)),1),1))</f>
        <v>0</v>
      </c>
      <c r="AI24" s="4"/>
      <c r="AJ24" s="435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31"/>
      <c r="AW24" s="32"/>
      <c r="AX24" s="33"/>
      <c r="AY24" s="34"/>
      <c r="AZ24" s="35"/>
      <c r="BA24" s="36"/>
      <c r="BB24" s="37"/>
      <c r="BC24" s="35"/>
      <c r="BD24" s="38"/>
    </row>
    <row r="25" spans="1:56" ht="26.25" customHeight="1" thickTop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AJ25" s="435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31"/>
      <c r="AW25" s="32"/>
      <c r="AX25" s="33"/>
      <c r="AY25" s="34"/>
      <c r="AZ25" s="35"/>
      <c r="BA25" s="36"/>
      <c r="BB25" s="37"/>
      <c r="BC25" s="35"/>
      <c r="BD25" s="38"/>
    </row>
    <row r="26" spans="1:56" ht="26.25" customHeight="1" x14ac:dyDescent="0.2">
      <c r="A26" s="70" t="s">
        <v>88</v>
      </c>
      <c r="B26" s="439" t="s">
        <v>39</v>
      </c>
      <c r="C26" s="440"/>
      <c r="D26" s="440"/>
      <c r="E26" s="440"/>
      <c r="F26" s="440"/>
      <c r="G26" s="440"/>
      <c r="H26" s="440"/>
      <c r="I26" s="71"/>
      <c r="J26" s="72"/>
      <c r="K26" s="73"/>
      <c r="L26" s="74"/>
      <c r="M26" s="75"/>
      <c r="N26" s="76"/>
      <c r="O26" s="77"/>
      <c r="P26" s="75"/>
      <c r="Q26" s="78"/>
      <c r="R26" s="79"/>
      <c r="S26" s="76"/>
      <c r="T26" s="77"/>
      <c r="U26" s="75"/>
      <c r="V26" s="76"/>
      <c r="W26" s="77"/>
      <c r="X26" s="75"/>
      <c r="Y26" s="78"/>
      <c r="Z26" s="79"/>
      <c r="AA26" s="75"/>
      <c r="AB26" s="76"/>
      <c r="AC26" s="77"/>
      <c r="AD26" s="75"/>
      <c r="AE26" s="76"/>
      <c r="AF26" s="77"/>
      <c r="AG26" s="75"/>
      <c r="AH26" s="80"/>
      <c r="AI26" s="4"/>
      <c r="AJ26" s="435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31"/>
      <c r="AW26" s="32"/>
      <c r="AX26" s="33"/>
      <c r="AY26" s="34"/>
      <c r="AZ26" s="35"/>
      <c r="BA26" s="36"/>
      <c r="BB26" s="37"/>
      <c r="BC26" s="35"/>
      <c r="BD26" s="38"/>
    </row>
    <row r="27" spans="1:56" ht="26.25" customHeight="1" x14ac:dyDescent="0.2">
      <c r="A27" s="81" t="s">
        <v>89</v>
      </c>
      <c r="B27" s="433" t="s">
        <v>40</v>
      </c>
      <c r="C27" s="434"/>
      <c r="D27" s="434"/>
      <c r="E27" s="434"/>
      <c r="F27" s="434"/>
      <c r="G27" s="434"/>
      <c r="H27" s="434"/>
      <c r="I27" s="82"/>
      <c r="J27" s="83"/>
      <c r="K27" s="84"/>
      <c r="L27" s="85"/>
      <c r="M27" s="86"/>
      <c r="N27" s="87"/>
      <c r="O27" s="88"/>
      <c r="P27" s="86"/>
      <c r="Q27" s="89"/>
      <c r="R27" s="90"/>
      <c r="S27" s="87"/>
      <c r="T27" s="88"/>
      <c r="U27" s="86"/>
      <c r="V27" s="87"/>
      <c r="W27" s="88"/>
      <c r="X27" s="86"/>
      <c r="Y27" s="89"/>
      <c r="Z27" s="90"/>
      <c r="AA27" s="86"/>
      <c r="AB27" s="87"/>
      <c r="AC27" s="88"/>
      <c r="AD27" s="86"/>
      <c r="AE27" s="87"/>
      <c r="AF27" s="88"/>
      <c r="AG27" s="86"/>
      <c r="AH27" s="91"/>
      <c r="AI27" s="4"/>
      <c r="AJ27" s="435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31"/>
      <c r="AW27" s="32"/>
      <c r="AX27" s="33"/>
      <c r="AY27" s="34"/>
      <c r="AZ27" s="35"/>
      <c r="BA27" s="36"/>
      <c r="BB27" s="37"/>
      <c r="BC27" s="35"/>
      <c r="BD27" s="38"/>
    </row>
    <row r="28" spans="1:56" ht="26.25" customHeight="1" x14ac:dyDescent="0.2">
      <c r="A28" s="81" t="s">
        <v>90</v>
      </c>
      <c r="B28" s="433" t="s">
        <v>41</v>
      </c>
      <c r="C28" s="434"/>
      <c r="D28" s="434"/>
      <c r="E28" s="434"/>
      <c r="F28" s="434"/>
      <c r="G28" s="434"/>
      <c r="H28" s="434"/>
      <c r="I28" s="82"/>
      <c r="J28" s="83"/>
      <c r="K28" s="84"/>
      <c r="L28" s="85"/>
      <c r="M28" s="86"/>
      <c r="N28" s="87"/>
      <c r="O28" s="88"/>
      <c r="P28" s="86"/>
      <c r="Q28" s="89"/>
      <c r="R28" s="90"/>
      <c r="S28" s="87"/>
      <c r="T28" s="88"/>
      <c r="U28" s="86"/>
      <c r="V28" s="87"/>
      <c r="W28" s="88"/>
      <c r="X28" s="86"/>
      <c r="Y28" s="89"/>
      <c r="Z28" s="90"/>
      <c r="AA28" s="86"/>
      <c r="AB28" s="87"/>
      <c r="AC28" s="88"/>
      <c r="AD28" s="86"/>
      <c r="AE28" s="87"/>
      <c r="AF28" s="88"/>
      <c r="AG28" s="86"/>
      <c r="AH28" s="91"/>
      <c r="AI28" s="4"/>
      <c r="AJ28" s="437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92"/>
      <c r="AW28" s="83"/>
      <c r="AX28" s="84"/>
      <c r="AY28" s="85"/>
      <c r="AZ28" s="86"/>
      <c r="BA28" s="87"/>
      <c r="BB28" s="88"/>
      <c r="BC28" s="86"/>
      <c r="BD28" s="91"/>
    </row>
    <row r="29" spans="1:56" ht="11.25" customHeight="1" x14ac:dyDescent="0.2"/>
    <row r="30" spans="1:56" ht="11.25" customHeight="1" x14ac:dyDescent="0.2">
      <c r="B30" s="93" t="s">
        <v>42</v>
      </c>
      <c r="C30" s="93" t="s">
        <v>43</v>
      </c>
      <c r="AA30" s="94"/>
      <c r="AB30" s="95"/>
      <c r="AC30" s="96"/>
      <c r="AD30" s="93"/>
      <c r="AJ30" s="97" t="s">
        <v>44</v>
      </c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9"/>
    </row>
    <row r="31" spans="1:56" ht="11.25" customHeight="1" x14ac:dyDescent="0.2">
      <c r="B31" s="93"/>
      <c r="C31" s="93" t="s">
        <v>91</v>
      </c>
      <c r="AC31" s="93"/>
      <c r="AD31" s="93"/>
      <c r="AJ31" s="100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101"/>
    </row>
    <row r="32" spans="1:56" ht="11.25" customHeight="1" x14ac:dyDescent="0.2">
      <c r="B32" s="93"/>
      <c r="C32" s="93" t="s">
        <v>45</v>
      </c>
      <c r="AC32" s="93"/>
      <c r="AD32" s="93"/>
      <c r="AJ32" s="10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101"/>
    </row>
    <row r="33" spans="2:56" ht="11.25" customHeight="1" x14ac:dyDescent="0.2">
      <c r="B33" s="93"/>
      <c r="C33" s="93" t="s">
        <v>46</v>
      </c>
      <c r="AJ33" s="10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01"/>
    </row>
    <row r="34" spans="2:56" x14ac:dyDescent="0.2">
      <c r="B34" s="93"/>
      <c r="C34" s="93" t="s">
        <v>47</v>
      </c>
      <c r="AJ34" s="102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4"/>
    </row>
  </sheetData>
  <sheetProtection password="DCE6" sheet="1" objects="1" scenarios="1" selectLockedCells="1"/>
  <protectedRanges>
    <protectedRange password="EA76" sqref="I19:Q20 I22" name="範囲2"/>
    <protectedRange password="EA76" sqref="AS1:AW1 AY1 BB1 AL4:BA10 AM11 AW11 I19:Q20 E21 I22" name="範囲1"/>
    <protectedRange sqref="AM16" name="請求者住所氏名・振込先等_1"/>
  </protectedRanges>
  <mergeCells count="103">
    <mergeCell ref="BB1:BC1"/>
    <mergeCell ref="V2:Z3"/>
    <mergeCell ref="AV1:AW1"/>
    <mergeCell ref="AY1:AZ1"/>
    <mergeCell ref="AI3:AS3"/>
    <mergeCell ref="AI4:AK5"/>
    <mergeCell ref="AL4:BA5"/>
    <mergeCell ref="AW11:BC11"/>
    <mergeCell ref="AL6:BA8"/>
    <mergeCell ref="AI12:AL14"/>
    <mergeCell ref="K5:L5"/>
    <mergeCell ref="T1:AB1"/>
    <mergeCell ref="AS1:AU1"/>
    <mergeCell ref="I7:I10"/>
    <mergeCell ref="J7:J10"/>
    <mergeCell ref="K7:K10"/>
    <mergeCell ref="L7:L10"/>
    <mergeCell ref="AT11:AV11"/>
    <mergeCell ref="AX15:BD16"/>
    <mergeCell ref="K15:K16"/>
    <mergeCell ref="L15:L16"/>
    <mergeCell ref="M15:P16"/>
    <mergeCell ref="A3:C3"/>
    <mergeCell ref="D3:G3"/>
    <mergeCell ref="AI11:AL11"/>
    <mergeCell ref="AM11:AS11"/>
    <mergeCell ref="M7:M10"/>
    <mergeCell ref="N7:N10"/>
    <mergeCell ref="O7:O10"/>
    <mergeCell ref="AI9:AK10"/>
    <mergeCell ref="AL9:BA10"/>
    <mergeCell ref="AI6:AK8"/>
    <mergeCell ref="A7:E10"/>
    <mergeCell ref="F7:F10"/>
    <mergeCell ref="G7:G10"/>
    <mergeCell ref="H7:H10"/>
    <mergeCell ref="AU16:AW16"/>
    <mergeCell ref="AM12:BD13"/>
    <mergeCell ref="AM14:BD14"/>
    <mergeCell ref="AM15:AT16"/>
    <mergeCell ref="A15:D16"/>
    <mergeCell ref="BC7:BC9"/>
    <mergeCell ref="E15:F16"/>
    <mergeCell ref="G15:G16"/>
    <mergeCell ref="H15:J16"/>
    <mergeCell ref="I18:Q18"/>
    <mergeCell ref="R18:V18"/>
    <mergeCell ref="AR21:AU21"/>
    <mergeCell ref="AP21:AQ21"/>
    <mergeCell ref="AR18:AU18"/>
    <mergeCell ref="I21:Q21"/>
    <mergeCell ref="AJ21:AO21"/>
    <mergeCell ref="AI15:AL16"/>
    <mergeCell ref="AJ18:AO18"/>
    <mergeCell ref="AP18:AQ18"/>
    <mergeCell ref="AU15:AW15"/>
    <mergeCell ref="Q15:Z16"/>
    <mergeCell ref="AA15:AE16"/>
    <mergeCell ref="AJ22:AO22"/>
    <mergeCell ref="AP22:AQ22"/>
    <mergeCell ref="AV18:BD18"/>
    <mergeCell ref="B19:H19"/>
    <mergeCell ref="I19:Q19"/>
    <mergeCell ref="AJ19:AO19"/>
    <mergeCell ref="AP19:AQ19"/>
    <mergeCell ref="AR19:AU19"/>
    <mergeCell ref="C18:D18"/>
    <mergeCell ref="Z18:AH18"/>
    <mergeCell ref="AR22:AU22"/>
    <mergeCell ref="B20:H20"/>
    <mergeCell ref="I20:Q20"/>
    <mergeCell ref="AJ20:AO20"/>
    <mergeCell ref="AP20:AQ20"/>
    <mergeCell ref="AR20:AU20"/>
    <mergeCell ref="B21:D21"/>
    <mergeCell ref="E21:F21"/>
    <mergeCell ref="B22:H22"/>
    <mergeCell ref="I22:Q22"/>
    <mergeCell ref="AR23:AU23"/>
    <mergeCell ref="B24:H24"/>
    <mergeCell ref="I24:Q24"/>
    <mergeCell ref="AJ24:AO24"/>
    <mergeCell ref="AP24:AQ24"/>
    <mergeCell ref="AR24:AU24"/>
    <mergeCell ref="B23:H23"/>
    <mergeCell ref="I23:Q23"/>
    <mergeCell ref="AJ23:AO23"/>
    <mergeCell ref="AP23:AQ23"/>
    <mergeCell ref="B27:H27"/>
    <mergeCell ref="AJ27:AO27"/>
    <mergeCell ref="AP27:AQ27"/>
    <mergeCell ref="AR27:AU27"/>
    <mergeCell ref="B28:H28"/>
    <mergeCell ref="AJ28:AO28"/>
    <mergeCell ref="AP28:AQ28"/>
    <mergeCell ref="AR28:AU28"/>
    <mergeCell ref="AJ25:AO25"/>
    <mergeCell ref="AP25:AQ25"/>
    <mergeCell ref="AR25:AU25"/>
    <mergeCell ref="B26:H26"/>
    <mergeCell ref="AJ26:AO26"/>
    <mergeCell ref="AP26:AQ26"/>
    <mergeCell ref="AR26:AU26"/>
  </mergeCells>
  <phoneticPr fontId="2"/>
  <dataValidations count="5">
    <dataValidation imeMode="halfKatakana" allowBlank="1" showInputMessage="1" showErrorMessage="1" sqref="AM12:BD13" xr:uid="{00000000-0002-0000-0000-000000000000}"/>
    <dataValidation type="whole" operator="lessThanOrEqual" allowBlank="1" showInputMessage="1" showErrorMessage="1" error="数値が適正でありません" sqref="E21:F21" xr:uid="{00000000-0002-0000-0000-000001000000}">
      <formula1>100</formula1>
    </dataValidation>
    <dataValidation type="whole" operator="lessThanOrEqual" allowBlank="1" showInputMessage="1" showErrorMessage="1" error="金額が適正でありません" sqref="I20:Q20 I22:Q22" xr:uid="{00000000-0002-0000-0000-000002000000}">
      <formula1>I19</formula1>
    </dataValidation>
    <dataValidation type="whole" operator="lessThan" allowBlank="1" showInputMessage="1" showErrorMessage="1" error="金額が適正でありません" sqref="I19:Q19" xr:uid="{00000000-0002-0000-0000-000003000000}">
      <formula1>999999999</formula1>
    </dataValidation>
    <dataValidation type="list" allowBlank="1" showInputMessage="1" showErrorMessage="1" sqref="AU16:AW16" xr:uid="{00000000-0002-0000-0000-000004000000}">
      <formula1>$BG$1:$BG$2</formula1>
    </dataValidation>
  </dataValidations>
  <pageMargins left="0.6692913385826772" right="0.27559055118110237" top="0.6692913385826772" bottom="0.39370078740157483" header="0.19685039370078741" footer="0.19685039370078741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G139"/>
  <sheetViews>
    <sheetView view="pageBreakPreview" zoomScaleNormal="100" zoomScaleSheetLayoutView="100" workbookViewId="0">
      <selection activeCell="Q15" sqref="Q15:Z16"/>
    </sheetView>
  </sheetViews>
  <sheetFormatPr defaultColWidth="9" defaultRowHeight="13.2" x14ac:dyDescent="0.2"/>
  <cols>
    <col min="1" max="3" width="3.77734375" style="1" customWidth="1"/>
    <col min="4" max="4" width="4.33203125" style="1" customWidth="1"/>
    <col min="5" max="21" width="2.44140625" style="1" customWidth="1"/>
    <col min="22" max="22" width="4.44140625" style="1" customWidth="1"/>
    <col min="23" max="23" width="1.33203125" style="1" customWidth="1"/>
    <col min="24" max="34" width="2.44140625" style="1" customWidth="1"/>
    <col min="35" max="36" width="1.33203125" style="1" customWidth="1"/>
    <col min="37" max="40" width="2.44140625" style="1" customWidth="1"/>
    <col min="41" max="41" width="1.21875" style="1" customWidth="1"/>
    <col min="42" max="42" width="3.77734375" style="1" customWidth="1"/>
    <col min="43" max="43" width="2.44140625" style="1" customWidth="1"/>
    <col min="44" max="46" width="1.6640625" style="1" customWidth="1"/>
    <col min="47" max="58" width="2.44140625" style="1" customWidth="1"/>
    <col min="59" max="59" width="0" style="1" hidden="1" customWidth="1"/>
    <col min="60" max="16384" width="9" style="1"/>
  </cols>
  <sheetData>
    <row r="1" spans="1:59" ht="24" customHeight="1" x14ac:dyDescent="0.2">
      <c r="R1" s="2"/>
      <c r="S1" s="2"/>
      <c r="T1" s="574" t="s">
        <v>0</v>
      </c>
      <c r="U1" s="574"/>
      <c r="V1" s="574"/>
      <c r="W1" s="574"/>
      <c r="X1" s="574"/>
      <c r="Y1" s="574"/>
      <c r="Z1" s="574"/>
      <c r="AA1" s="574"/>
      <c r="AB1" s="574"/>
      <c r="AS1" s="575" t="s">
        <v>1</v>
      </c>
      <c r="AT1" s="575"/>
      <c r="AU1" s="575"/>
      <c r="AV1" s="582">
        <v>28</v>
      </c>
      <c r="AW1" s="582"/>
      <c r="AX1" s="3" t="s">
        <v>2</v>
      </c>
      <c r="AY1" s="582">
        <v>7</v>
      </c>
      <c r="AZ1" s="582"/>
      <c r="BA1" s="3" t="s">
        <v>3</v>
      </c>
      <c r="BB1" s="582">
        <v>20</v>
      </c>
      <c r="BC1" s="582"/>
      <c r="BD1" s="3" t="s">
        <v>4</v>
      </c>
      <c r="BG1" s="1" t="s">
        <v>95</v>
      </c>
    </row>
    <row r="2" spans="1:59" ht="9.75" customHeight="1" thickBot="1" x14ac:dyDescent="0.25">
      <c r="T2" s="5"/>
      <c r="U2" s="5"/>
      <c r="V2" s="583" t="s">
        <v>48</v>
      </c>
      <c r="W2" s="583"/>
      <c r="X2" s="583"/>
      <c r="Y2" s="583"/>
      <c r="Z2" s="583"/>
      <c r="AA2" s="5"/>
      <c r="AB2" s="5"/>
      <c r="BG2" s="1" t="s">
        <v>96</v>
      </c>
    </row>
    <row r="3" spans="1:59" ht="18" customHeight="1" thickTop="1" x14ac:dyDescent="0.2">
      <c r="A3" s="512" t="s">
        <v>6</v>
      </c>
      <c r="B3" s="512"/>
      <c r="C3" s="512"/>
      <c r="D3" s="513" t="s">
        <v>7</v>
      </c>
      <c r="E3" s="513"/>
      <c r="F3" s="513"/>
      <c r="G3" s="513"/>
      <c r="H3" s="6" t="s">
        <v>8</v>
      </c>
      <c r="V3" s="584"/>
      <c r="W3" s="584"/>
      <c r="X3" s="584"/>
      <c r="Y3" s="584"/>
      <c r="Z3" s="584"/>
      <c r="AI3" s="585" t="s">
        <v>9</v>
      </c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7"/>
      <c r="AU3" s="7"/>
      <c r="AV3" s="7"/>
      <c r="AW3" s="7"/>
      <c r="AX3" s="7"/>
      <c r="AY3" s="7"/>
      <c r="AZ3" s="7"/>
      <c r="BA3" s="7"/>
      <c r="BB3" s="7"/>
      <c r="BC3" s="7"/>
      <c r="BD3" s="8"/>
    </row>
    <row r="4" spans="1:59" ht="10.5" customHeight="1" x14ac:dyDescent="0.2">
      <c r="AI4" s="526" t="s">
        <v>10</v>
      </c>
      <c r="AJ4" s="527"/>
      <c r="AK4" s="527"/>
      <c r="AL4" s="587" t="s">
        <v>11</v>
      </c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9"/>
      <c r="BC4" s="9"/>
      <c r="BD4" s="10"/>
    </row>
    <row r="5" spans="1:59" x14ac:dyDescent="0.2">
      <c r="A5" s="11" t="s">
        <v>12</v>
      </c>
      <c r="J5" s="12"/>
      <c r="K5" s="105"/>
      <c r="L5" s="105"/>
      <c r="Q5" s="4"/>
      <c r="AI5" s="526"/>
      <c r="AJ5" s="527"/>
      <c r="AK5" s="527"/>
      <c r="AL5" s="587"/>
      <c r="AM5" s="587"/>
      <c r="AN5" s="587"/>
      <c r="AO5" s="587"/>
      <c r="AP5" s="587"/>
      <c r="AQ5" s="587"/>
      <c r="AR5" s="587"/>
      <c r="AS5" s="587"/>
      <c r="AT5" s="587"/>
      <c r="AU5" s="587"/>
      <c r="AV5" s="587"/>
      <c r="AW5" s="587"/>
      <c r="AX5" s="587"/>
      <c r="AY5" s="587"/>
      <c r="AZ5" s="587"/>
      <c r="BA5" s="587"/>
      <c r="BB5" s="9"/>
      <c r="BC5" s="4"/>
      <c r="BD5" s="13"/>
    </row>
    <row r="6" spans="1:59" ht="7.5" customHeight="1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4"/>
      <c r="L6" s="14"/>
      <c r="M6" s="14"/>
      <c r="N6" s="14"/>
      <c r="O6" s="14"/>
      <c r="P6" s="14"/>
      <c r="Q6" s="14"/>
      <c r="AI6" s="526" t="s">
        <v>13</v>
      </c>
      <c r="AJ6" s="527"/>
      <c r="AK6" s="527"/>
      <c r="AL6" s="588" t="s">
        <v>14</v>
      </c>
      <c r="AM6" s="588"/>
      <c r="AN6" s="588"/>
      <c r="AO6" s="588"/>
      <c r="AP6" s="588"/>
      <c r="AQ6" s="588"/>
      <c r="AR6" s="588"/>
      <c r="AS6" s="588"/>
      <c r="AT6" s="588"/>
      <c r="AU6" s="588"/>
      <c r="AV6" s="588"/>
      <c r="AW6" s="588"/>
      <c r="AX6" s="588"/>
      <c r="AY6" s="588"/>
      <c r="AZ6" s="588"/>
      <c r="BA6" s="588"/>
      <c r="BB6" s="9"/>
      <c r="BC6" s="4"/>
      <c r="BD6" s="13"/>
    </row>
    <row r="7" spans="1:59" ht="9" customHeight="1" thickTop="1" x14ac:dyDescent="0.2">
      <c r="A7" s="529" t="s">
        <v>15</v>
      </c>
      <c r="B7" s="530"/>
      <c r="C7" s="530"/>
      <c r="D7" s="530"/>
      <c r="E7" s="531"/>
      <c r="F7" s="538" t="str">
        <f>IF($Z$34="","",LEFT(RIGHT(" \" &amp;(SUMPRODUCT($N19:$N30,$T19:$T30)+ROUND(SUMPRODUCT($N19:$N30,$T19:$T30)*X33/100,0)),9),1))</f>
        <v xml:space="preserve"> </v>
      </c>
      <c r="G7" s="520" t="str">
        <f>IF($Z$34="","",LEFT(RIGHT(" \" &amp;(SUMPRODUCT($N19:$N30,$T19:$T30)+ROUND(SUMPRODUCT($N19:$N30,$T19:$T30)*X33/100,0)),9),1))</f>
        <v xml:space="preserve"> </v>
      </c>
      <c r="H7" s="520" t="str">
        <f>IF($Z$34="","",LEFT(RIGHT(" \" &amp;(SUMPRODUCT($N19:$N30,$T19:$T30)+ROUND(SUMPRODUCT($N19:$N30,$T19:$T30)*X33/100,0)),8),1))</f>
        <v xml:space="preserve"> </v>
      </c>
      <c r="I7" s="520" t="str">
        <f>IF($Z$34="","",LEFT(RIGHT(" \" &amp;(SUMPRODUCT($N19:$N30,$T19:$T30)+ROUND(SUMPRODUCT($N19:$N30,$T19:$T30)*X33/100,0)),7),1))</f>
        <v>\</v>
      </c>
      <c r="J7" s="520" t="str">
        <f>IF($Z$34="","",LEFT(RIGHT(" \" &amp;(SUMPRODUCT($N19:$N30,$T19:$T30)+ROUND(SUMPRODUCT($N19:$N30,$T19:$T30)*X33/100,0)),6),1))</f>
        <v>2</v>
      </c>
      <c r="K7" s="520" t="str">
        <f>IF($Z$34="","",LEFT(RIGHT(" \" &amp;(SUMPRODUCT($N19:$N30,$T19:$T30)+ROUND(SUMPRODUCT($N19:$N30,$T19:$T30)*X33/100,0)),5),1))</f>
        <v>0</v>
      </c>
      <c r="L7" s="520" t="str">
        <f>IF($Z$34="","",LEFT(RIGHT(" \" &amp;(SUMPRODUCT($N19:$N30,$T19:$T30)+ROUND(SUMPRODUCT($N19:$N30,$T19:$T30)*X33/100,0)),4),1))</f>
        <v>3</v>
      </c>
      <c r="M7" s="520" t="str">
        <f>IF($Z$34="","",LEFT(RIGHT(" \" &amp;(SUMPRODUCT($N19:$N30,$T19:$T30)+ROUND(SUMPRODUCT($N19:$N30,$T19:$T30)*X33/100,0)),3),1))</f>
        <v>0</v>
      </c>
      <c r="N7" s="520" t="str">
        <f>IF($Z$34="","",LEFT(RIGHT(" \" &amp; (SUMPRODUCT($N19:$N30,$T19:$T30)+ROUND(SUMPRODUCT($N19:$N30,$T19:$T30)*X33/100,0)),2),1))</f>
        <v>4</v>
      </c>
      <c r="O7" s="523" t="str">
        <f>IF($Z$34="","",LEFT(RIGHT(" \" &amp; (SUMPRODUCT($N19:$N30,$T19:$T30)+ROUND(SUMPRODUCT($N19:$N30,$T19:$T30)*X33/100,0)),1),1))</f>
        <v>0</v>
      </c>
      <c r="P7" s="9"/>
      <c r="Q7" s="9"/>
      <c r="AI7" s="526"/>
      <c r="AJ7" s="527"/>
      <c r="AK7" s="527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588"/>
      <c r="BA7" s="588"/>
      <c r="BB7" s="9"/>
      <c r="BC7" s="563" t="s">
        <v>49</v>
      </c>
      <c r="BD7" s="13"/>
    </row>
    <row r="8" spans="1:59" ht="9" customHeight="1" x14ac:dyDescent="0.2">
      <c r="A8" s="532"/>
      <c r="B8" s="533"/>
      <c r="C8" s="533"/>
      <c r="D8" s="533"/>
      <c r="E8" s="534"/>
      <c r="F8" s="539"/>
      <c r="G8" s="521"/>
      <c r="H8" s="521"/>
      <c r="I8" s="521"/>
      <c r="J8" s="521"/>
      <c r="K8" s="521"/>
      <c r="L8" s="521"/>
      <c r="M8" s="521"/>
      <c r="N8" s="521"/>
      <c r="O8" s="524"/>
      <c r="P8" s="9"/>
      <c r="Q8" s="9"/>
      <c r="AI8" s="526"/>
      <c r="AJ8" s="527"/>
      <c r="AK8" s="527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9"/>
      <c r="BC8" s="563"/>
      <c r="BD8" s="13"/>
    </row>
    <row r="9" spans="1:59" ht="9" customHeight="1" x14ac:dyDescent="0.2">
      <c r="A9" s="532"/>
      <c r="B9" s="533"/>
      <c r="C9" s="533"/>
      <c r="D9" s="533"/>
      <c r="E9" s="534"/>
      <c r="F9" s="539"/>
      <c r="G9" s="521"/>
      <c r="H9" s="521"/>
      <c r="I9" s="521"/>
      <c r="J9" s="521"/>
      <c r="K9" s="521"/>
      <c r="L9" s="521"/>
      <c r="M9" s="521"/>
      <c r="N9" s="521"/>
      <c r="O9" s="524"/>
      <c r="P9" s="9"/>
      <c r="Q9" s="9"/>
      <c r="AI9" s="526" t="s">
        <v>16</v>
      </c>
      <c r="AJ9" s="527"/>
      <c r="AK9" s="527"/>
      <c r="AL9" s="528" t="s">
        <v>17</v>
      </c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9"/>
      <c r="BC9" s="563"/>
      <c r="BD9" s="13"/>
    </row>
    <row r="10" spans="1:59" ht="9" customHeight="1" thickBot="1" x14ac:dyDescent="0.25">
      <c r="A10" s="535"/>
      <c r="B10" s="536"/>
      <c r="C10" s="536"/>
      <c r="D10" s="536"/>
      <c r="E10" s="537"/>
      <c r="F10" s="540"/>
      <c r="G10" s="522"/>
      <c r="H10" s="522"/>
      <c r="I10" s="522"/>
      <c r="J10" s="522"/>
      <c r="K10" s="522"/>
      <c r="L10" s="522"/>
      <c r="M10" s="522"/>
      <c r="N10" s="522"/>
      <c r="O10" s="525"/>
      <c r="P10" s="9"/>
      <c r="Q10" s="9"/>
      <c r="AI10" s="526"/>
      <c r="AJ10" s="527"/>
      <c r="AK10" s="527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9"/>
      <c r="BC10" s="4"/>
      <c r="BD10" s="13"/>
    </row>
    <row r="11" spans="1:59" ht="13.5" customHeight="1" thickTop="1" x14ac:dyDescent="0.2">
      <c r="A11" s="15"/>
      <c r="B11" s="15"/>
      <c r="C11" s="15"/>
      <c r="D11" s="15"/>
      <c r="E11" s="15"/>
      <c r="F11" s="14"/>
      <c r="G11" s="14"/>
      <c r="H11" s="14"/>
      <c r="I11" s="15"/>
      <c r="J11" s="15"/>
      <c r="K11" s="14"/>
      <c r="L11" s="14"/>
      <c r="M11" s="14"/>
      <c r="N11" s="14"/>
      <c r="O11" s="9"/>
      <c r="P11" s="9"/>
      <c r="Q11" s="9"/>
      <c r="AI11" s="514" t="s">
        <v>50</v>
      </c>
      <c r="AJ11" s="515"/>
      <c r="AK11" s="515"/>
      <c r="AL11" s="515"/>
      <c r="AM11" s="516" t="s">
        <v>51</v>
      </c>
      <c r="AN11" s="516"/>
      <c r="AO11" s="516"/>
      <c r="AP11" s="516"/>
      <c r="AQ11" s="516"/>
      <c r="AR11" s="516"/>
      <c r="AS11" s="516"/>
      <c r="AT11" s="515" t="s">
        <v>52</v>
      </c>
      <c r="AU11" s="515"/>
      <c r="AV11" s="515"/>
      <c r="AW11" s="516" t="s">
        <v>53</v>
      </c>
      <c r="AX11" s="516"/>
      <c r="AY11" s="516"/>
      <c r="AZ11" s="516"/>
      <c r="BA11" s="516"/>
      <c r="BB11" s="516"/>
      <c r="BC11" s="516"/>
      <c r="BD11" s="13"/>
    </row>
    <row r="12" spans="1:59" ht="4.5" customHeight="1" x14ac:dyDescent="0.2">
      <c r="AI12" s="564" t="s">
        <v>18</v>
      </c>
      <c r="AJ12" s="565"/>
      <c r="AK12" s="565"/>
      <c r="AL12" s="566"/>
      <c r="AM12" s="544" t="s">
        <v>54</v>
      </c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5"/>
      <c r="BD12" s="546"/>
    </row>
    <row r="13" spans="1:59" ht="7.5" customHeight="1" x14ac:dyDescent="0.2">
      <c r="AI13" s="567"/>
      <c r="AJ13" s="568"/>
      <c r="AK13" s="568"/>
      <c r="AL13" s="569"/>
      <c r="AM13" s="547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9"/>
    </row>
    <row r="14" spans="1:59" ht="17.25" customHeight="1" thickBot="1" x14ac:dyDescent="0.25">
      <c r="AI14" s="570"/>
      <c r="AJ14" s="571"/>
      <c r="AK14" s="571"/>
      <c r="AL14" s="572"/>
      <c r="AM14" s="550" t="s">
        <v>19</v>
      </c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2"/>
    </row>
    <row r="15" spans="1:59" ht="18" customHeight="1" thickTop="1" x14ac:dyDescent="0.2">
      <c r="A15" s="559" t="s">
        <v>20</v>
      </c>
      <c r="B15" s="560"/>
      <c r="C15" s="560"/>
      <c r="D15" s="560"/>
      <c r="E15" s="472">
        <v>25</v>
      </c>
      <c r="F15" s="683"/>
      <c r="G15" s="685" t="s">
        <v>55</v>
      </c>
      <c r="H15" s="687">
        <v>109</v>
      </c>
      <c r="I15" s="473"/>
      <c r="J15" s="683"/>
      <c r="K15" s="689" t="s">
        <v>55</v>
      </c>
      <c r="L15" s="691">
        <v>0</v>
      </c>
      <c r="M15" s="509" t="s">
        <v>99</v>
      </c>
      <c r="N15" s="510"/>
      <c r="O15" s="510"/>
      <c r="P15" s="510"/>
      <c r="Q15" s="489" t="s">
        <v>100</v>
      </c>
      <c r="R15" s="490"/>
      <c r="S15" s="490"/>
      <c r="T15" s="490"/>
      <c r="U15" s="490"/>
      <c r="V15" s="490"/>
      <c r="W15" s="490"/>
      <c r="X15" s="490"/>
      <c r="Y15" s="490"/>
      <c r="Z15" s="490"/>
      <c r="AA15" s="493" t="s">
        <v>98</v>
      </c>
      <c r="AB15" s="494"/>
      <c r="AC15" s="494"/>
      <c r="AD15" s="494"/>
      <c r="AE15" s="495"/>
      <c r="AI15" s="482" t="s">
        <v>21</v>
      </c>
      <c r="AJ15" s="483"/>
      <c r="AK15" s="483"/>
      <c r="AL15" s="484"/>
      <c r="AM15" s="553" t="s">
        <v>22</v>
      </c>
      <c r="AN15" s="554"/>
      <c r="AO15" s="554"/>
      <c r="AP15" s="554"/>
      <c r="AQ15" s="554"/>
      <c r="AR15" s="554"/>
      <c r="AS15" s="554"/>
      <c r="AT15" s="555"/>
      <c r="AU15" s="467" t="s">
        <v>23</v>
      </c>
      <c r="AV15" s="467"/>
      <c r="AW15" s="467"/>
      <c r="AX15" s="499">
        <v>131386</v>
      </c>
      <c r="AY15" s="500"/>
      <c r="AZ15" s="500"/>
      <c r="BA15" s="500"/>
      <c r="BB15" s="500"/>
      <c r="BC15" s="500"/>
      <c r="BD15" s="501"/>
    </row>
    <row r="16" spans="1:59" ht="18" customHeight="1" thickBot="1" x14ac:dyDescent="0.25">
      <c r="A16" s="561"/>
      <c r="B16" s="562"/>
      <c r="C16" s="562"/>
      <c r="D16" s="562"/>
      <c r="E16" s="474"/>
      <c r="F16" s="684"/>
      <c r="G16" s="686"/>
      <c r="H16" s="688"/>
      <c r="I16" s="475"/>
      <c r="J16" s="684"/>
      <c r="K16" s="690"/>
      <c r="L16" s="692"/>
      <c r="M16" s="511"/>
      <c r="N16" s="511"/>
      <c r="O16" s="511"/>
      <c r="P16" s="511"/>
      <c r="Q16" s="491"/>
      <c r="R16" s="492"/>
      <c r="S16" s="492"/>
      <c r="T16" s="492"/>
      <c r="U16" s="492"/>
      <c r="V16" s="492"/>
      <c r="W16" s="492"/>
      <c r="X16" s="492"/>
      <c r="Y16" s="492"/>
      <c r="Z16" s="492"/>
      <c r="AA16" s="496"/>
      <c r="AB16" s="497"/>
      <c r="AC16" s="497"/>
      <c r="AD16" s="497"/>
      <c r="AE16" s="498"/>
      <c r="AI16" s="485"/>
      <c r="AJ16" s="486"/>
      <c r="AK16" s="486"/>
      <c r="AL16" s="487"/>
      <c r="AM16" s="556"/>
      <c r="AN16" s="557"/>
      <c r="AO16" s="557"/>
      <c r="AP16" s="557"/>
      <c r="AQ16" s="557"/>
      <c r="AR16" s="557"/>
      <c r="AS16" s="557"/>
      <c r="AT16" s="558"/>
      <c r="AU16" s="541" t="s">
        <v>24</v>
      </c>
      <c r="AV16" s="542"/>
      <c r="AW16" s="543"/>
      <c r="AX16" s="502"/>
      <c r="AY16" s="503"/>
      <c r="AZ16" s="503"/>
      <c r="BA16" s="503"/>
      <c r="BB16" s="503"/>
      <c r="BC16" s="503"/>
      <c r="BD16" s="504"/>
    </row>
    <row r="17" spans="1:56" ht="10.5" customHeight="1" thickTop="1" thickBot="1" x14ac:dyDescent="0.25"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56" ht="23.25" customHeight="1" thickTop="1" x14ac:dyDescent="0.2">
      <c r="A18" s="106" t="s">
        <v>56</v>
      </c>
      <c r="B18" s="107" t="s">
        <v>4</v>
      </c>
      <c r="C18" s="459" t="s">
        <v>57</v>
      </c>
      <c r="D18" s="460"/>
      <c r="E18" s="460"/>
      <c r="F18" s="460"/>
      <c r="G18" s="460"/>
      <c r="H18" s="460"/>
      <c r="I18" s="460"/>
      <c r="J18" s="460"/>
      <c r="K18" s="460"/>
      <c r="L18" s="460"/>
      <c r="M18" s="478"/>
      <c r="N18" s="630" t="s">
        <v>31</v>
      </c>
      <c r="O18" s="631"/>
      <c r="P18" s="632"/>
      <c r="Q18" s="630" t="s">
        <v>58</v>
      </c>
      <c r="R18" s="631"/>
      <c r="S18" s="632"/>
      <c r="T18" s="630" t="s">
        <v>32</v>
      </c>
      <c r="U18" s="631"/>
      <c r="V18" s="631"/>
      <c r="W18" s="631"/>
      <c r="X18" s="631"/>
      <c r="Y18" s="632"/>
      <c r="Z18" s="630" t="s">
        <v>59</v>
      </c>
      <c r="AA18" s="631"/>
      <c r="AB18" s="631"/>
      <c r="AC18" s="631"/>
      <c r="AD18" s="631"/>
      <c r="AE18" s="631"/>
      <c r="AF18" s="631"/>
      <c r="AG18" s="631"/>
      <c r="AH18" s="632"/>
      <c r="AI18" s="459" t="s">
        <v>60</v>
      </c>
      <c r="AJ18" s="460"/>
      <c r="AK18" s="460"/>
      <c r="AL18" s="460"/>
      <c r="AM18" s="460"/>
      <c r="AN18" s="461"/>
      <c r="AO18" s="108"/>
      <c r="AP18" s="624" t="s">
        <v>61</v>
      </c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6"/>
    </row>
    <row r="19" spans="1:56" ht="22.5" customHeight="1" x14ac:dyDescent="0.2">
      <c r="A19" s="109"/>
      <c r="B19" s="110"/>
      <c r="C19" s="591" t="s">
        <v>62</v>
      </c>
      <c r="D19" s="592"/>
      <c r="E19" s="592"/>
      <c r="F19" s="592"/>
      <c r="G19" s="592"/>
      <c r="H19" s="592"/>
      <c r="I19" s="592"/>
      <c r="J19" s="592"/>
      <c r="K19" s="592"/>
      <c r="L19" s="592"/>
      <c r="M19" s="593"/>
      <c r="N19" s="605">
        <v>1</v>
      </c>
      <c r="O19" s="606"/>
      <c r="P19" s="607"/>
      <c r="Q19" s="594" t="s">
        <v>63</v>
      </c>
      <c r="R19" s="595"/>
      <c r="S19" s="596"/>
      <c r="T19" s="597">
        <v>188500</v>
      </c>
      <c r="U19" s="598"/>
      <c r="V19" s="598"/>
      <c r="W19" s="598"/>
      <c r="X19" s="598"/>
      <c r="Y19" s="599"/>
      <c r="Z19" s="23" t="str">
        <f t="shared" ref="Z19:Z30" si="0">IF($T19="","",LEFT(RIGHT(" " &amp;ROUND($N19*$T19,0),9),1))</f>
        <v xml:space="preserve"> </v>
      </c>
      <c r="AA19" s="26" t="str">
        <f t="shared" ref="AA19:AA30" si="1">IF($T19="","",LEFT(RIGHT(" " &amp;ROUND($N19*$T19,0),8),1))</f>
        <v xml:space="preserve"> </v>
      </c>
      <c r="AB19" s="24" t="str">
        <f t="shared" ref="AB19:AB30" si="2">IF($T19="","",LEFT(RIGHT(" " &amp;ROUND($N19*$T19,0),7),1))</f>
        <v xml:space="preserve"> </v>
      </c>
      <c r="AC19" s="25" t="str">
        <f t="shared" ref="AC19:AC30" si="3">IF($T19="","",LEFT(RIGHT(" " &amp;ROUND($N19*$T19,0),6),1))</f>
        <v>1</v>
      </c>
      <c r="AD19" s="26" t="str">
        <f t="shared" ref="AD19:AD30" si="4">IF($T19="","",LEFT(RIGHT(" " &amp;ROUND($N19*$T19,0),5),1))</f>
        <v>8</v>
      </c>
      <c r="AE19" s="27" t="str">
        <f t="shared" ref="AE19:AE30" si="5">IF($T19="","",LEFT(RIGHT(" " &amp;ROUND($N19*$T19,0),4),1))</f>
        <v>8</v>
      </c>
      <c r="AF19" s="28" t="str">
        <f t="shared" ref="AF19:AF30" si="6">IF($T19="","",LEFT(RIGHT(" " &amp;ROUND($N19*$T19,0),3),1))</f>
        <v>5</v>
      </c>
      <c r="AG19" s="28" t="str">
        <f t="shared" ref="AG19:AG30" si="7">IF($T19="","",LEFT(RIGHT(" " &amp;ROUND($N19*$T19,0),2),1))</f>
        <v>0</v>
      </c>
      <c r="AH19" s="29" t="str">
        <f t="shared" ref="AH19:AH30" si="8">IF($T19="","",LEFT(RIGHT(" " &amp;ROUND($N19*$T19,0),1),1))</f>
        <v>0</v>
      </c>
      <c r="AI19" s="600"/>
      <c r="AJ19" s="601"/>
      <c r="AK19" s="601"/>
      <c r="AL19" s="601"/>
      <c r="AM19" s="601"/>
      <c r="AN19" s="602"/>
      <c r="AO19" s="108"/>
      <c r="AP19" s="603"/>
      <c r="AQ19" s="604"/>
      <c r="AR19" s="604"/>
      <c r="AS19" s="604"/>
      <c r="AT19" s="604"/>
      <c r="AU19" s="589"/>
      <c r="AV19" s="589"/>
      <c r="AW19" s="589"/>
      <c r="AX19" s="589"/>
      <c r="AY19" s="589"/>
      <c r="AZ19" s="589"/>
      <c r="BA19" s="589"/>
      <c r="BB19" s="589"/>
      <c r="BC19" s="589"/>
      <c r="BD19" s="590"/>
    </row>
    <row r="20" spans="1:56" ht="22.5" customHeight="1" x14ac:dyDescent="0.2">
      <c r="A20" s="109"/>
      <c r="B20" s="110"/>
      <c r="C20" s="591"/>
      <c r="D20" s="592"/>
      <c r="E20" s="592"/>
      <c r="F20" s="592"/>
      <c r="G20" s="592"/>
      <c r="H20" s="592"/>
      <c r="I20" s="592"/>
      <c r="J20" s="592"/>
      <c r="K20" s="592"/>
      <c r="L20" s="592"/>
      <c r="M20" s="593"/>
      <c r="N20" s="605"/>
      <c r="O20" s="606"/>
      <c r="P20" s="607"/>
      <c r="Q20" s="594"/>
      <c r="R20" s="595"/>
      <c r="S20" s="596"/>
      <c r="T20" s="597"/>
      <c r="U20" s="598"/>
      <c r="V20" s="598"/>
      <c r="W20" s="598"/>
      <c r="X20" s="598"/>
      <c r="Y20" s="599"/>
      <c r="Z20" s="23" t="str">
        <f t="shared" si="0"/>
        <v/>
      </c>
      <c r="AA20" s="26" t="str">
        <f t="shared" si="1"/>
        <v/>
      </c>
      <c r="AB20" s="24" t="str">
        <f t="shared" si="2"/>
        <v/>
      </c>
      <c r="AC20" s="25" t="str">
        <f t="shared" si="3"/>
        <v/>
      </c>
      <c r="AD20" s="26" t="str">
        <f t="shared" si="4"/>
        <v/>
      </c>
      <c r="AE20" s="27" t="str">
        <f t="shared" si="5"/>
        <v/>
      </c>
      <c r="AF20" s="28" t="str">
        <f t="shared" si="6"/>
        <v/>
      </c>
      <c r="AG20" s="28" t="str">
        <f t="shared" si="7"/>
        <v/>
      </c>
      <c r="AH20" s="29" t="str">
        <f t="shared" si="8"/>
        <v/>
      </c>
      <c r="AI20" s="600"/>
      <c r="AJ20" s="601"/>
      <c r="AK20" s="601"/>
      <c r="AL20" s="601"/>
      <c r="AM20" s="601"/>
      <c r="AN20" s="602"/>
      <c r="AO20" s="108"/>
      <c r="AP20" s="603"/>
      <c r="AQ20" s="604"/>
      <c r="AR20" s="604"/>
      <c r="AS20" s="604"/>
      <c r="AT20" s="604"/>
      <c r="AU20" s="589"/>
      <c r="AV20" s="589"/>
      <c r="AW20" s="589"/>
      <c r="AX20" s="589"/>
      <c r="AY20" s="589"/>
      <c r="AZ20" s="589"/>
      <c r="BA20" s="589"/>
      <c r="BB20" s="589"/>
      <c r="BC20" s="589"/>
      <c r="BD20" s="590"/>
    </row>
    <row r="21" spans="1:56" ht="22.5" customHeight="1" x14ac:dyDescent="0.2">
      <c r="A21" s="109"/>
      <c r="B21" s="110"/>
      <c r="C21" s="591"/>
      <c r="D21" s="592"/>
      <c r="E21" s="592"/>
      <c r="F21" s="592"/>
      <c r="G21" s="592"/>
      <c r="H21" s="592"/>
      <c r="I21" s="592"/>
      <c r="J21" s="592"/>
      <c r="K21" s="592"/>
      <c r="L21" s="592"/>
      <c r="M21" s="593"/>
      <c r="N21" s="605"/>
      <c r="O21" s="606"/>
      <c r="P21" s="607"/>
      <c r="Q21" s="594"/>
      <c r="R21" s="595"/>
      <c r="S21" s="596"/>
      <c r="T21" s="597"/>
      <c r="U21" s="598"/>
      <c r="V21" s="598"/>
      <c r="W21" s="598"/>
      <c r="X21" s="598"/>
      <c r="Y21" s="599"/>
      <c r="Z21" s="23" t="str">
        <f t="shared" si="0"/>
        <v/>
      </c>
      <c r="AA21" s="26" t="str">
        <f t="shared" si="1"/>
        <v/>
      </c>
      <c r="AB21" s="24" t="str">
        <f t="shared" si="2"/>
        <v/>
      </c>
      <c r="AC21" s="25" t="str">
        <f t="shared" si="3"/>
        <v/>
      </c>
      <c r="AD21" s="26" t="str">
        <f t="shared" si="4"/>
        <v/>
      </c>
      <c r="AE21" s="27" t="str">
        <f t="shared" si="5"/>
        <v/>
      </c>
      <c r="AF21" s="28" t="str">
        <f t="shared" si="6"/>
        <v/>
      </c>
      <c r="AG21" s="28" t="str">
        <f t="shared" si="7"/>
        <v/>
      </c>
      <c r="AH21" s="29" t="str">
        <f t="shared" si="8"/>
        <v/>
      </c>
      <c r="AI21" s="600"/>
      <c r="AJ21" s="601"/>
      <c r="AK21" s="601"/>
      <c r="AL21" s="601"/>
      <c r="AM21" s="601"/>
      <c r="AN21" s="602"/>
      <c r="AO21" s="108"/>
      <c r="AP21" s="603"/>
      <c r="AQ21" s="604"/>
      <c r="AR21" s="604"/>
      <c r="AS21" s="604"/>
      <c r="AT21" s="604"/>
      <c r="AU21" s="589"/>
      <c r="AV21" s="589"/>
      <c r="AW21" s="589"/>
      <c r="AX21" s="589"/>
      <c r="AY21" s="589"/>
      <c r="AZ21" s="589"/>
      <c r="BA21" s="589"/>
      <c r="BB21" s="589"/>
      <c r="BC21" s="589"/>
      <c r="BD21" s="590"/>
    </row>
    <row r="22" spans="1:56" ht="22.5" customHeight="1" x14ac:dyDescent="0.2">
      <c r="A22" s="109"/>
      <c r="B22" s="110"/>
      <c r="C22" s="591"/>
      <c r="D22" s="592"/>
      <c r="E22" s="592"/>
      <c r="F22" s="592"/>
      <c r="G22" s="592"/>
      <c r="H22" s="592"/>
      <c r="I22" s="592"/>
      <c r="J22" s="592"/>
      <c r="K22" s="592"/>
      <c r="L22" s="592"/>
      <c r="M22" s="593"/>
      <c r="N22" s="605"/>
      <c r="O22" s="606"/>
      <c r="P22" s="607"/>
      <c r="Q22" s="594"/>
      <c r="R22" s="595"/>
      <c r="S22" s="596"/>
      <c r="T22" s="597"/>
      <c r="U22" s="598"/>
      <c r="V22" s="598"/>
      <c r="W22" s="598"/>
      <c r="X22" s="598"/>
      <c r="Y22" s="599"/>
      <c r="Z22" s="23" t="str">
        <f t="shared" si="0"/>
        <v/>
      </c>
      <c r="AA22" s="26" t="str">
        <f t="shared" si="1"/>
        <v/>
      </c>
      <c r="AB22" s="24" t="str">
        <f t="shared" si="2"/>
        <v/>
      </c>
      <c r="AC22" s="25" t="str">
        <f t="shared" si="3"/>
        <v/>
      </c>
      <c r="AD22" s="26" t="str">
        <f t="shared" si="4"/>
        <v/>
      </c>
      <c r="AE22" s="27" t="str">
        <f t="shared" si="5"/>
        <v/>
      </c>
      <c r="AF22" s="28" t="str">
        <f t="shared" si="6"/>
        <v/>
      </c>
      <c r="AG22" s="28" t="str">
        <f t="shared" si="7"/>
        <v/>
      </c>
      <c r="AH22" s="29" t="str">
        <f t="shared" si="8"/>
        <v/>
      </c>
      <c r="AI22" s="600"/>
      <c r="AJ22" s="601"/>
      <c r="AK22" s="601"/>
      <c r="AL22" s="601"/>
      <c r="AM22" s="601"/>
      <c r="AN22" s="602"/>
      <c r="AO22" s="108"/>
      <c r="AP22" s="603"/>
      <c r="AQ22" s="604"/>
      <c r="AR22" s="604"/>
      <c r="AS22" s="604"/>
      <c r="AT22" s="604"/>
      <c r="AU22" s="589"/>
      <c r="AV22" s="589"/>
      <c r="AW22" s="589"/>
      <c r="AX22" s="589"/>
      <c r="AY22" s="589"/>
      <c r="AZ22" s="589"/>
      <c r="BA22" s="589"/>
      <c r="BB22" s="589"/>
      <c r="BC22" s="589"/>
      <c r="BD22" s="590"/>
    </row>
    <row r="23" spans="1:56" ht="22.5" customHeight="1" x14ac:dyDescent="0.2">
      <c r="A23" s="109"/>
      <c r="B23" s="110"/>
      <c r="C23" s="591"/>
      <c r="D23" s="592"/>
      <c r="E23" s="592"/>
      <c r="F23" s="592"/>
      <c r="G23" s="592"/>
      <c r="H23" s="592"/>
      <c r="I23" s="592"/>
      <c r="J23" s="592"/>
      <c r="K23" s="592"/>
      <c r="L23" s="592"/>
      <c r="M23" s="593"/>
      <c r="N23" s="605"/>
      <c r="O23" s="606"/>
      <c r="P23" s="607"/>
      <c r="Q23" s="594"/>
      <c r="R23" s="595"/>
      <c r="S23" s="596"/>
      <c r="T23" s="597"/>
      <c r="U23" s="598"/>
      <c r="V23" s="598"/>
      <c r="W23" s="598"/>
      <c r="X23" s="598"/>
      <c r="Y23" s="599"/>
      <c r="Z23" s="23" t="str">
        <f t="shared" si="0"/>
        <v/>
      </c>
      <c r="AA23" s="26" t="str">
        <f t="shared" si="1"/>
        <v/>
      </c>
      <c r="AB23" s="24" t="str">
        <f t="shared" si="2"/>
        <v/>
      </c>
      <c r="AC23" s="25" t="str">
        <f t="shared" si="3"/>
        <v/>
      </c>
      <c r="AD23" s="26" t="str">
        <f t="shared" si="4"/>
        <v/>
      </c>
      <c r="AE23" s="27" t="str">
        <f t="shared" si="5"/>
        <v/>
      </c>
      <c r="AF23" s="28" t="str">
        <f t="shared" si="6"/>
        <v/>
      </c>
      <c r="AG23" s="28" t="str">
        <f t="shared" si="7"/>
        <v/>
      </c>
      <c r="AH23" s="29" t="str">
        <f t="shared" si="8"/>
        <v/>
      </c>
      <c r="AI23" s="600"/>
      <c r="AJ23" s="601"/>
      <c r="AK23" s="601"/>
      <c r="AL23" s="601"/>
      <c r="AM23" s="601"/>
      <c r="AN23" s="602"/>
      <c r="AO23" s="108"/>
      <c r="AP23" s="603"/>
      <c r="AQ23" s="604"/>
      <c r="AR23" s="604"/>
      <c r="AS23" s="604"/>
      <c r="AT23" s="604"/>
      <c r="AU23" s="589"/>
      <c r="AV23" s="589"/>
      <c r="AW23" s="589"/>
      <c r="AX23" s="589"/>
      <c r="AY23" s="589"/>
      <c r="AZ23" s="589"/>
      <c r="BA23" s="589"/>
      <c r="BB23" s="589"/>
      <c r="BC23" s="589"/>
      <c r="BD23" s="590"/>
    </row>
    <row r="24" spans="1:56" ht="22.5" customHeight="1" x14ac:dyDescent="0.2">
      <c r="A24" s="109"/>
      <c r="B24" s="110"/>
      <c r="C24" s="591"/>
      <c r="D24" s="592"/>
      <c r="E24" s="592"/>
      <c r="F24" s="592"/>
      <c r="G24" s="592"/>
      <c r="H24" s="592"/>
      <c r="I24" s="592"/>
      <c r="J24" s="592"/>
      <c r="K24" s="592"/>
      <c r="L24" s="592"/>
      <c r="M24" s="593"/>
      <c r="N24" s="605"/>
      <c r="O24" s="606"/>
      <c r="P24" s="607"/>
      <c r="Q24" s="594"/>
      <c r="R24" s="595"/>
      <c r="S24" s="596"/>
      <c r="T24" s="597"/>
      <c r="U24" s="598"/>
      <c r="V24" s="598"/>
      <c r="W24" s="598"/>
      <c r="X24" s="598"/>
      <c r="Y24" s="599"/>
      <c r="Z24" s="23" t="str">
        <f t="shared" si="0"/>
        <v/>
      </c>
      <c r="AA24" s="26" t="str">
        <f t="shared" si="1"/>
        <v/>
      </c>
      <c r="AB24" s="24" t="str">
        <f t="shared" si="2"/>
        <v/>
      </c>
      <c r="AC24" s="25" t="str">
        <f t="shared" si="3"/>
        <v/>
      </c>
      <c r="AD24" s="26" t="str">
        <f t="shared" si="4"/>
        <v/>
      </c>
      <c r="AE24" s="27" t="str">
        <f t="shared" si="5"/>
        <v/>
      </c>
      <c r="AF24" s="28" t="str">
        <f t="shared" si="6"/>
        <v/>
      </c>
      <c r="AG24" s="28" t="str">
        <f t="shared" si="7"/>
        <v/>
      </c>
      <c r="AH24" s="29" t="str">
        <f t="shared" si="8"/>
        <v/>
      </c>
      <c r="AI24" s="600"/>
      <c r="AJ24" s="601"/>
      <c r="AK24" s="601"/>
      <c r="AL24" s="601"/>
      <c r="AM24" s="601"/>
      <c r="AN24" s="602"/>
      <c r="AO24" s="108"/>
      <c r="AP24" s="603"/>
      <c r="AQ24" s="604"/>
      <c r="AR24" s="604"/>
      <c r="AS24" s="604"/>
      <c r="AT24" s="604"/>
      <c r="AU24" s="589"/>
      <c r="AV24" s="589"/>
      <c r="AW24" s="589"/>
      <c r="AX24" s="589"/>
      <c r="AY24" s="589"/>
      <c r="AZ24" s="589"/>
      <c r="BA24" s="589"/>
      <c r="BB24" s="589"/>
      <c r="BC24" s="589"/>
      <c r="BD24" s="590"/>
    </row>
    <row r="25" spans="1:56" ht="22.5" customHeight="1" x14ac:dyDescent="0.2">
      <c r="A25" s="109"/>
      <c r="B25" s="110"/>
      <c r="C25" s="591"/>
      <c r="D25" s="592"/>
      <c r="E25" s="592"/>
      <c r="F25" s="592"/>
      <c r="G25" s="592"/>
      <c r="H25" s="592"/>
      <c r="I25" s="592"/>
      <c r="J25" s="592"/>
      <c r="K25" s="592"/>
      <c r="L25" s="592"/>
      <c r="M25" s="593"/>
      <c r="N25" s="605"/>
      <c r="O25" s="606"/>
      <c r="P25" s="607"/>
      <c r="Q25" s="594"/>
      <c r="R25" s="595"/>
      <c r="S25" s="596"/>
      <c r="T25" s="597"/>
      <c r="U25" s="598"/>
      <c r="V25" s="598"/>
      <c r="W25" s="598"/>
      <c r="X25" s="598"/>
      <c r="Y25" s="599"/>
      <c r="Z25" s="23" t="str">
        <f t="shared" si="0"/>
        <v/>
      </c>
      <c r="AA25" s="26" t="str">
        <f t="shared" si="1"/>
        <v/>
      </c>
      <c r="AB25" s="24" t="str">
        <f t="shared" si="2"/>
        <v/>
      </c>
      <c r="AC25" s="25" t="str">
        <f t="shared" si="3"/>
        <v/>
      </c>
      <c r="AD25" s="26" t="str">
        <f t="shared" si="4"/>
        <v/>
      </c>
      <c r="AE25" s="27" t="str">
        <f t="shared" si="5"/>
        <v/>
      </c>
      <c r="AF25" s="28" t="str">
        <f t="shared" si="6"/>
        <v/>
      </c>
      <c r="AG25" s="28" t="str">
        <f t="shared" si="7"/>
        <v/>
      </c>
      <c r="AH25" s="29" t="str">
        <f t="shared" si="8"/>
        <v/>
      </c>
      <c r="AI25" s="600"/>
      <c r="AJ25" s="601"/>
      <c r="AK25" s="601"/>
      <c r="AL25" s="601"/>
      <c r="AM25" s="601"/>
      <c r="AN25" s="602"/>
      <c r="AO25" s="108"/>
      <c r="AP25" s="603"/>
      <c r="AQ25" s="604"/>
      <c r="AR25" s="604"/>
      <c r="AS25" s="604"/>
      <c r="AT25" s="604"/>
      <c r="AU25" s="589"/>
      <c r="AV25" s="589"/>
      <c r="AW25" s="589"/>
      <c r="AX25" s="589"/>
      <c r="AY25" s="589"/>
      <c r="AZ25" s="589"/>
      <c r="BA25" s="589"/>
      <c r="BB25" s="589"/>
      <c r="BC25" s="589"/>
      <c r="BD25" s="590"/>
    </row>
    <row r="26" spans="1:56" ht="22.5" customHeight="1" x14ac:dyDescent="0.2">
      <c r="A26" s="109"/>
      <c r="B26" s="110"/>
      <c r="C26" s="591"/>
      <c r="D26" s="592"/>
      <c r="E26" s="592"/>
      <c r="F26" s="592"/>
      <c r="G26" s="592"/>
      <c r="H26" s="592"/>
      <c r="I26" s="592"/>
      <c r="J26" s="592"/>
      <c r="K26" s="592"/>
      <c r="L26" s="592"/>
      <c r="M26" s="593"/>
      <c r="N26" s="605"/>
      <c r="O26" s="606"/>
      <c r="P26" s="607"/>
      <c r="Q26" s="594"/>
      <c r="R26" s="595"/>
      <c r="S26" s="596"/>
      <c r="T26" s="597"/>
      <c r="U26" s="598"/>
      <c r="V26" s="598"/>
      <c r="W26" s="598"/>
      <c r="X26" s="598"/>
      <c r="Y26" s="599"/>
      <c r="Z26" s="23" t="str">
        <f t="shared" si="0"/>
        <v/>
      </c>
      <c r="AA26" s="26" t="str">
        <f t="shared" si="1"/>
        <v/>
      </c>
      <c r="AB26" s="24" t="str">
        <f t="shared" si="2"/>
        <v/>
      </c>
      <c r="AC26" s="25" t="str">
        <f t="shared" si="3"/>
        <v/>
      </c>
      <c r="AD26" s="26" t="str">
        <f t="shared" si="4"/>
        <v/>
      </c>
      <c r="AE26" s="27" t="str">
        <f t="shared" si="5"/>
        <v/>
      </c>
      <c r="AF26" s="28" t="str">
        <f t="shared" si="6"/>
        <v/>
      </c>
      <c r="AG26" s="28" t="str">
        <f t="shared" si="7"/>
        <v/>
      </c>
      <c r="AH26" s="29" t="str">
        <f t="shared" si="8"/>
        <v/>
      </c>
      <c r="AI26" s="600"/>
      <c r="AJ26" s="601"/>
      <c r="AK26" s="601"/>
      <c r="AL26" s="601"/>
      <c r="AM26" s="601"/>
      <c r="AN26" s="602"/>
      <c r="AO26" s="108"/>
      <c r="AP26" s="603"/>
      <c r="AQ26" s="604"/>
      <c r="AR26" s="604"/>
      <c r="AS26" s="604"/>
      <c r="AT26" s="604"/>
      <c r="AU26" s="589"/>
      <c r="AV26" s="589"/>
      <c r="AW26" s="589"/>
      <c r="AX26" s="589"/>
      <c r="AY26" s="589"/>
      <c r="AZ26" s="589"/>
      <c r="BA26" s="589"/>
      <c r="BB26" s="589"/>
      <c r="BC26" s="589"/>
      <c r="BD26" s="590"/>
    </row>
    <row r="27" spans="1:56" ht="22.5" customHeight="1" x14ac:dyDescent="0.2">
      <c r="A27" s="109"/>
      <c r="B27" s="110"/>
      <c r="C27" s="591"/>
      <c r="D27" s="592"/>
      <c r="E27" s="592"/>
      <c r="F27" s="592"/>
      <c r="G27" s="592"/>
      <c r="H27" s="592"/>
      <c r="I27" s="592"/>
      <c r="J27" s="592"/>
      <c r="K27" s="592"/>
      <c r="L27" s="592"/>
      <c r="M27" s="593"/>
      <c r="N27" s="605"/>
      <c r="O27" s="606"/>
      <c r="P27" s="607"/>
      <c r="Q27" s="594"/>
      <c r="R27" s="595"/>
      <c r="S27" s="596"/>
      <c r="T27" s="597"/>
      <c r="U27" s="598"/>
      <c r="V27" s="598"/>
      <c r="W27" s="598"/>
      <c r="X27" s="598"/>
      <c r="Y27" s="599"/>
      <c r="Z27" s="23" t="str">
        <f t="shared" si="0"/>
        <v/>
      </c>
      <c r="AA27" s="26" t="str">
        <f t="shared" si="1"/>
        <v/>
      </c>
      <c r="AB27" s="24" t="str">
        <f t="shared" si="2"/>
        <v/>
      </c>
      <c r="AC27" s="25" t="str">
        <f t="shared" si="3"/>
        <v/>
      </c>
      <c r="AD27" s="26" t="str">
        <f t="shared" si="4"/>
        <v/>
      </c>
      <c r="AE27" s="27" t="str">
        <f t="shared" si="5"/>
        <v/>
      </c>
      <c r="AF27" s="28" t="str">
        <f t="shared" si="6"/>
        <v/>
      </c>
      <c r="AG27" s="28" t="str">
        <f t="shared" si="7"/>
        <v/>
      </c>
      <c r="AH27" s="29" t="str">
        <f t="shared" si="8"/>
        <v/>
      </c>
      <c r="AI27" s="600"/>
      <c r="AJ27" s="601"/>
      <c r="AK27" s="601"/>
      <c r="AL27" s="601"/>
      <c r="AM27" s="601"/>
      <c r="AN27" s="602"/>
      <c r="AO27" s="108"/>
      <c r="AP27" s="603"/>
      <c r="AQ27" s="604"/>
      <c r="AR27" s="604"/>
      <c r="AS27" s="604"/>
      <c r="AT27" s="604"/>
      <c r="AU27" s="589"/>
      <c r="AV27" s="589"/>
      <c r="AW27" s="589"/>
      <c r="AX27" s="589"/>
      <c r="AY27" s="589"/>
      <c r="AZ27" s="589"/>
      <c r="BA27" s="589"/>
      <c r="BB27" s="589"/>
      <c r="BC27" s="589"/>
      <c r="BD27" s="590"/>
    </row>
    <row r="28" spans="1:56" ht="22.5" customHeight="1" x14ac:dyDescent="0.2">
      <c r="A28" s="109"/>
      <c r="B28" s="110"/>
      <c r="C28" s="591"/>
      <c r="D28" s="592"/>
      <c r="E28" s="592"/>
      <c r="F28" s="592"/>
      <c r="G28" s="592"/>
      <c r="H28" s="592"/>
      <c r="I28" s="592"/>
      <c r="J28" s="592"/>
      <c r="K28" s="592"/>
      <c r="L28" s="592"/>
      <c r="M28" s="593"/>
      <c r="N28" s="605"/>
      <c r="O28" s="606"/>
      <c r="P28" s="607"/>
      <c r="Q28" s="594"/>
      <c r="R28" s="595"/>
      <c r="S28" s="596"/>
      <c r="T28" s="597"/>
      <c r="U28" s="598"/>
      <c r="V28" s="598"/>
      <c r="W28" s="598"/>
      <c r="X28" s="598"/>
      <c r="Y28" s="599"/>
      <c r="Z28" s="23" t="str">
        <f t="shared" si="0"/>
        <v/>
      </c>
      <c r="AA28" s="26" t="str">
        <f t="shared" si="1"/>
        <v/>
      </c>
      <c r="AB28" s="24" t="str">
        <f t="shared" si="2"/>
        <v/>
      </c>
      <c r="AC28" s="25" t="str">
        <f t="shared" si="3"/>
        <v/>
      </c>
      <c r="AD28" s="26" t="str">
        <f t="shared" si="4"/>
        <v/>
      </c>
      <c r="AE28" s="27" t="str">
        <f t="shared" si="5"/>
        <v/>
      </c>
      <c r="AF28" s="28" t="str">
        <f t="shared" si="6"/>
        <v/>
      </c>
      <c r="AG28" s="28" t="str">
        <f t="shared" si="7"/>
        <v/>
      </c>
      <c r="AH28" s="29" t="str">
        <f t="shared" si="8"/>
        <v/>
      </c>
      <c r="AI28" s="600"/>
      <c r="AJ28" s="601"/>
      <c r="AK28" s="601"/>
      <c r="AL28" s="601"/>
      <c r="AM28" s="601"/>
      <c r="AN28" s="602"/>
      <c r="AO28" s="108"/>
      <c r="AP28" s="603"/>
      <c r="AQ28" s="604"/>
      <c r="AR28" s="604"/>
      <c r="AS28" s="604"/>
      <c r="AT28" s="604"/>
      <c r="AU28" s="589"/>
      <c r="AV28" s="589"/>
      <c r="AW28" s="589"/>
      <c r="AX28" s="589"/>
      <c r="AY28" s="589"/>
      <c r="AZ28" s="589"/>
      <c r="BA28" s="589"/>
      <c r="BB28" s="589"/>
      <c r="BC28" s="589"/>
      <c r="BD28" s="590"/>
    </row>
    <row r="29" spans="1:56" ht="22.5" customHeight="1" x14ac:dyDescent="0.2">
      <c r="A29" s="109"/>
      <c r="B29" s="110"/>
      <c r="C29" s="591"/>
      <c r="D29" s="592"/>
      <c r="E29" s="592"/>
      <c r="F29" s="592"/>
      <c r="G29" s="592"/>
      <c r="H29" s="592"/>
      <c r="I29" s="592"/>
      <c r="J29" s="592"/>
      <c r="K29" s="592"/>
      <c r="L29" s="592"/>
      <c r="M29" s="593"/>
      <c r="N29" s="605"/>
      <c r="O29" s="606"/>
      <c r="P29" s="607"/>
      <c r="Q29" s="594"/>
      <c r="R29" s="595"/>
      <c r="S29" s="596"/>
      <c r="T29" s="597"/>
      <c r="U29" s="598"/>
      <c r="V29" s="598"/>
      <c r="W29" s="598"/>
      <c r="X29" s="598"/>
      <c r="Y29" s="599"/>
      <c r="Z29" s="23" t="str">
        <f t="shared" si="0"/>
        <v/>
      </c>
      <c r="AA29" s="26" t="str">
        <f t="shared" si="1"/>
        <v/>
      </c>
      <c r="AB29" s="24" t="str">
        <f t="shared" si="2"/>
        <v/>
      </c>
      <c r="AC29" s="25" t="str">
        <f t="shared" si="3"/>
        <v/>
      </c>
      <c r="AD29" s="26" t="str">
        <f t="shared" si="4"/>
        <v/>
      </c>
      <c r="AE29" s="27" t="str">
        <f t="shared" si="5"/>
        <v/>
      </c>
      <c r="AF29" s="28" t="str">
        <f t="shared" si="6"/>
        <v/>
      </c>
      <c r="AG29" s="28" t="str">
        <f t="shared" si="7"/>
        <v/>
      </c>
      <c r="AH29" s="29" t="str">
        <f t="shared" si="8"/>
        <v/>
      </c>
      <c r="AI29" s="600"/>
      <c r="AJ29" s="601"/>
      <c r="AK29" s="601"/>
      <c r="AL29" s="601"/>
      <c r="AM29" s="601"/>
      <c r="AN29" s="602"/>
      <c r="AO29" s="108"/>
      <c r="AP29" s="603"/>
      <c r="AQ29" s="604"/>
      <c r="AR29" s="604"/>
      <c r="AS29" s="604"/>
      <c r="AT29" s="604"/>
      <c r="AU29" s="589"/>
      <c r="AV29" s="589"/>
      <c r="AW29" s="589"/>
      <c r="AX29" s="589"/>
      <c r="AY29" s="589"/>
      <c r="AZ29" s="589"/>
      <c r="BA29" s="589"/>
      <c r="BB29" s="589"/>
      <c r="BC29" s="589"/>
      <c r="BD29" s="590"/>
    </row>
    <row r="30" spans="1:56" ht="22.5" customHeight="1" thickBot="1" x14ac:dyDescent="0.25">
      <c r="A30" s="111"/>
      <c r="B30" s="112"/>
      <c r="C30" s="641" t="s">
        <v>64</v>
      </c>
      <c r="D30" s="642"/>
      <c r="E30" s="642"/>
      <c r="F30" s="642"/>
      <c r="G30" s="642"/>
      <c r="H30" s="642"/>
      <c r="I30" s="642"/>
      <c r="J30" s="642"/>
      <c r="K30" s="642"/>
      <c r="L30" s="642"/>
      <c r="M30" s="643"/>
      <c r="N30" s="644">
        <v>1</v>
      </c>
      <c r="O30" s="645"/>
      <c r="P30" s="646"/>
      <c r="Q30" s="647" t="s">
        <v>63</v>
      </c>
      <c r="R30" s="648"/>
      <c r="S30" s="649"/>
      <c r="T30" s="650">
        <v>-500</v>
      </c>
      <c r="U30" s="651"/>
      <c r="V30" s="651"/>
      <c r="W30" s="651"/>
      <c r="X30" s="651"/>
      <c r="Y30" s="652"/>
      <c r="Z30" s="43" t="str">
        <f t="shared" si="0"/>
        <v xml:space="preserve"> </v>
      </c>
      <c r="AA30" s="46" t="str">
        <f t="shared" si="1"/>
        <v xml:space="preserve"> </v>
      </c>
      <c r="AB30" s="44" t="str">
        <f t="shared" si="2"/>
        <v xml:space="preserve"> </v>
      </c>
      <c r="AC30" s="45" t="str">
        <f t="shared" si="3"/>
        <v xml:space="preserve"> </v>
      </c>
      <c r="AD30" s="46" t="str">
        <f t="shared" si="4"/>
        <v xml:space="preserve"> </v>
      </c>
      <c r="AE30" s="47" t="str">
        <f t="shared" si="5"/>
        <v>-</v>
      </c>
      <c r="AF30" s="48" t="str">
        <f t="shared" si="6"/>
        <v>5</v>
      </c>
      <c r="AG30" s="48" t="str">
        <f t="shared" si="7"/>
        <v>0</v>
      </c>
      <c r="AH30" s="49" t="str">
        <f t="shared" si="8"/>
        <v>0</v>
      </c>
      <c r="AI30" s="655"/>
      <c r="AJ30" s="656"/>
      <c r="AK30" s="656"/>
      <c r="AL30" s="656"/>
      <c r="AM30" s="656"/>
      <c r="AN30" s="657"/>
      <c r="AO30" s="108"/>
      <c r="AP30" s="620"/>
      <c r="AQ30" s="621"/>
      <c r="AR30" s="621"/>
      <c r="AS30" s="621"/>
      <c r="AT30" s="621"/>
      <c r="AU30" s="622"/>
      <c r="AV30" s="622"/>
      <c r="AW30" s="622"/>
      <c r="AX30" s="622"/>
      <c r="AY30" s="622"/>
      <c r="AZ30" s="622"/>
      <c r="BA30" s="622"/>
      <c r="BB30" s="622"/>
      <c r="BC30" s="622"/>
      <c r="BD30" s="623"/>
    </row>
    <row r="31" spans="1:56" ht="7.5" customHeight="1" thickTop="1" x14ac:dyDescent="0.2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115"/>
      <c r="P31" s="115"/>
      <c r="Q31" s="115"/>
      <c r="R31" s="115"/>
      <c r="S31" s="115"/>
      <c r="T31" s="675" t="s">
        <v>65</v>
      </c>
      <c r="U31" s="676"/>
      <c r="V31" s="676"/>
      <c r="W31" s="676"/>
      <c r="X31" s="676"/>
      <c r="Y31" s="677"/>
      <c r="Z31" s="653" t="str">
        <f>IF($T19="","",LEFT(RIGHT(" " &amp;SUMPRODUCT($N19:$N30,$T19:$T30),9),1))</f>
        <v xml:space="preserve"> </v>
      </c>
      <c r="AA31" s="673" t="str">
        <f>IF($T19="","",LEFT(RIGHT(" " &amp;SUMPRODUCT($N19:$N30,$T19:$T30),8),1))</f>
        <v xml:space="preserve"> </v>
      </c>
      <c r="AB31" s="681" t="str">
        <f>IF($T19="","",LEFT(RIGHT(" " &amp;SUMPRODUCT($N19:$N30,$T19:$T30),7),1))</f>
        <v xml:space="preserve"> </v>
      </c>
      <c r="AC31" s="662" t="str">
        <f>IF($T19="","",LEFT(RIGHT(" " &amp;SUMPRODUCT($N19:$N30,$T19:$T30),6),1))</f>
        <v>1</v>
      </c>
      <c r="AD31" s="673" t="str">
        <f>IF($T19="","",LEFT(RIGHT(" " &amp;SUMPRODUCT($N19:$N30,$T19:$T30),5),1))</f>
        <v>8</v>
      </c>
      <c r="AE31" s="669" t="str">
        <f>IF($T19="","",LEFT(RIGHT(" " &amp;SUMPRODUCT($N19:$N30,$T19:$T30),4),1))</f>
        <v>8</v>
      </c>
      <c r="AF31" s="671" t="str">
        <f>IF($T19="","",LEFT(RIGHT(" " &amp;SUMPRODUCT($N19:$N30,$T19:$T30),3),1))</f>
        <v>0</v>
      </c>
      <c r="AG31" s="673" t="str">
        <f>IF($T19="","",LEFT(RIGHT(" " &amp;SUMPRODUCT($N19:$N30,$T19:$T30),2),1))</f>
        <v>0</v>
      </c>
      <c r="AH31" s="667" t="str">
        <f>IF($T19="","",LEFT(RIGHT(" " &amp;SUMPRODUCT($N19:$N30,$T19:$T30),1),1))</f>
        <v>0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56" ht="15" customHeight="1" x14ac:dyDescent="0.2">
      <c r="A32" s="113"/>
      <c r="B32" s="114"/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563"/>
      <c r="O32" s="563"/>
      <c r="P32" s="563"/>
      <c r="Q32" s="563"/>
      <c r="R32" s="563"/>
      <c r="S32" s="563"/>
      <c r="T32" s="678"/>
      <c r="U32" s="679"/>
      <c r="V32" s="679"/>
      <c r="W32" s="679"/>
      <c r="X32" s="679"/>
      <c r="Y32" s="680"/>
      <c r="Z32" s="654"/>
      <c r="AA32" s="674"/>
      <c r="AB32" s="682"/>
      <c r="AC32" s="663"/>
      <c r="AD32" s="674"/>
      <c r="AE32" s="670"/>
      <c r="AF32" s="672"/>
      <c r="AG32" s="674"/>
      <c r="AH32" s="668"/>
      <c r="AI32" s="4"/>
      <c r="AJ32" s="97" t="s">
        <v>44</v>
      </c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9"/>
    </row>
    <row r="33" spans="1:56" ht="22.5" customHeight="1" x14ac:dyDescent="0.2">
      <c r="A33" s="113"/>
      <c r="B33" s="114"/>
      <c r="C33" s="658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563"/>
      <c r="O33" s="659"/>
      <c r="P33" s="659"/>
      <c r="Q33" s="563"/>
      <c r="R33" s="659"/>
      <c r="S33" s="659"/>
      <c r="T33" s="660" t="s">
        <v>28</v>
      </c>
      <c r="U33" s="661"/>
      <c r="V33" s="661"/>
      <c r="W33" s="116" t="s">
        <v>66</v>
      </c>
      <c r="X33" s="117">
        <v>8</v>
      </c>
      <c r="Y33" s="118" t="s">
        <v>67</v>
      </c>
      <c r="Z33" s="23" t="str">
        <f>IF($T19="","",LEFT(RIGHT(" " &amp;ROUND(SUMPRODUCT($N19:$N30,$T19:$T30)*X33/100,0),9),1))</f>
        <v xml:space="preserve"> </v>
      </c>
      <c r="AA33" s="26" t="str">
        <f>IF($T19="","",LEFT(RIGHT(" " &amp;ROUND(SUMPRODUCT($N19:$N30,$T19:$T30)*X33/100,0),8),1))</f>
        <v xml:space="preserve"> </v>
      </c>
      <c r="AB33" s="24" t="str">
        <f>IF($T19="","",LEFT(RIGHT(" " &amp;ROUND(SUMPRODUCT($N19:$N30,$T19:$T30)*X33/100,0),7),1))</f>
        <v xml:space="preserve"> </v>
      </c>
      <c r="AC33" s="25" t="str">
        <f>IF($T19="","",LEFT(RIGHT(" " &amp;ROUND(SUMPRODUCT($N19:$N30,$T19:$T30)*X33/100,0),6),1))</f>
        <v xml:space="preserve"> </v>
      </c>
      <c r="AD33" s="26" t="str">
        <f>IF($T19="","",LEFT(RIGHT(" " &amp;ROUND(SUMPRODUCT($N19:$N30,$T19:$T30)*X33/100,0),5),1))</f>
        <v>1</v>
      </c>
      <c r="AE33" s="27" t="str">
        <f>IF($T19="","",LEFT(RIGHT(" " &amp;ROUND(SUMPRODUCT($N19:$N30,$T19:$T30)*X33/100,0),4),1))</f>
        <v>5</v>
      </c>
      <c r="AF33" s="28" t="str">
        <f>IF($T19="","",LEFT(RIGHT(" " &amp;ROUND(SUMPRODUCT($N19:$N30,$T19:$T30)*X33/100,0),3),1))</f>
        <v>0</v>
      </c>
      <c r="AG33" s="28" t="str">
        <f>IF($T19="","",LEFT(RIGHT(" " &amp;ROUND(SUMPRODUCT($N19:$N30,$T19:$T30)*X33/100,0),2),1))</f>
        <v>4</v>
      </c>
      <c r="AH33" s="30" t="str">
        <f>IF($T19="","",LEFT(RIGHT(" " &amp;ROUND(SUMPRODUCT($N19:$N30,$T19:$T30)*X33/100,0),1),1))</f>
        <v>0</v>
      </c>
      <c r="AJ33" s="10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101"/>
    </row>
    <row r="34" spans="1:56" ht="22.5" customHeight="1" thickBot="1" x14ac:dyDescent="0.25">
      <c r="A34" s="113"/>
      <c r="B34" s="114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563"/>
      <c r="O34" s="563"/>
      <c r="P34" s="563"/>
      <c r="Q34" s="563"/>
      <c r="R34" s="563"/>
      <c r="S34" s="563"/>
      <c r="T34" s="664" t="s">
        <v>68</v>
      </c>
      <c r="U34" s="665"/>
      <c r="V34" s="665"/>
      <c r="W34" s="665"/>
      <c r="X34" s="665"/>
      <c r="Y34" s="666"/>
      <c r="Z34" s="119" t="str">
        <f>IF($T19="","",LEFT(RIGHT(" " &amp;(SUMPRODUCT($N19:$N30,$T19:$T30)+ROUND(SUMPRODUCT($N19:$N30,$T19:$T30)*X33/100,0)),9),1))</f>
        <v xml:space="preserve"> </v>
      </c>
      <c r="AA34" s="120" t="str">
        <f>IF($T19="","",LEFT(RIGHT(" " &amp;(SUMPRODUCT($N19:$N30,$T19:$T30)+ROUND(SUMPRODUCT($N19:$N30,$T19:$T30)*X33/100,0)),8),1))</f>
        <v xml:space="preserve"> </v>
      </c>
      <c r="AB34" s="121" t="str">
        <f>IF($T19="","",LEFT(RIGHT(" " &amp;(SUMPRODUCT($N19:$N30,$T19:$T30)+ROUND(SUMPRODUCT($N19:$N30,$T19:$T30)*X33/100,0)),7),1))</f>
        <v xml:space="preserve"> </v>
      </c>
      <c r="AC34" s="122" t="str">
        <f>IF($T19="","",LEFT(RIGHT(" " &amp;(SUMPRODUCT($N19:$N30,$T19:$T30)+ROUND(SUMPRODUCT($N19:$N30,$T19:$T30)*X33/100,0)),6),1))</f>
        <v>2</v>
      </c>
      <c r="AD34" s="120" t="str">
        <f>IF($T19="","",LEFT(RIGHT(" " &amp;(SUMPRODUCT($N19:$N30,$T19:$T30)+ROUND(SUMPRODUCT($N19:$N30,$T19:$T30)*X33/100,0)),5),1))</f>
        <v>0</v>
      </c>
      <c r="AE34" s="123" t="str">
        <f>IF($T19="","",LEFT(RIGHT(" " &amp;(SUMPRODUCT($N19:$N30,$T19:$T30)+ROUND(SUMPRODUCT($N19:$N30,$T19:$T30)*X33/100,0)),4),1))</f>
        <v>3</v>
      </c>
      <c r="AF34" s="124" t="str">
        <f>IF($T19="","",LEFT(RIGHT(" " &amp;(SUMPRODUCT($N19:$N30,$T19:$T30)+ROUND(SUMPRODUCT($N19:$N30,$T19:$T30)*X33/100,0)),3),1))</f>
        <v>0</v>
      </c>
      <c r="AG34" s="124" t="str">
        <f>IF($T19="","",LEFT(RIGHT(" " &amp;(SUMPRODUCT($N19:$N30,$T19:$T30)+ROUND(SUMPRODUCT($N19:$N30,$T19:$T30)*X33/100,0)),2),1))</f>
        <v>4</v>
      </c>
      <c r="AH34" s="125" t="str">
        <f>IF($T19="","",LEFT(RIGHT(" " &amp;(SUMPRODUCT($N19:$N30,$T19:$T30)+ROUND(SUMPRODUCT($N19:$N30,$T19:$T30)*X33/100,0)),1),1))</f>
        <v>0</v>
      </c>
      <c r="AJ34" s="102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4"/>
    </row>
    <row r="35" spans="1:56" ht="11.25" customHeight="1" thickTop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56" ht="24" customHeight="1" x14ac:dyDescent="0.2">
      <c r="A36" s="633" t="s">
        <v>69</v>
      </c>
      <c r="B36" s="633"/>
      <c r="C36" s="633"/>
      <c r="D36" s="634" t="str">
        <f>IF($AL$6="","",$AL$6)</f>
        <v>株式会社　神原組</v>
      </c>
      <c r="E36" s="634"/>
      <c r="F36" s="634"/>
      <c r="G36" s="634"/>
      <c r="H36" s="634"/>
      <c r="I36" s="634"/>
      <c r="J36" s="634"/>
      <c r="Q36" s="574" t="s">
        <v>70</v>
      </c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H36" s="126" t="s">
        <v>71</v>
      </c>
      <c r="AI36" s="126"/>
      <c r="AJ36" s="582">
        <v>1</v>
      </c>
      <c r="AK36" s="582"/>
      <c r="AL36" s="127" t="s">
        <v>72</v>
      </c>
      <c r="AM36" s="582">
        <v>1</v>
      </c>
      <c r="AN36" s="582"/>
      <c r="AS36" s="627" t="str">
        <f>IF($AS$1="","",$AS$1)</f>
        <v>平成</v>
      </c>
      <c r="AT36" s="627"/>
      <c r="AU36" s="627"/>
      <c r="AV36" s="628">
        <f>IF($AV$1="","",$AV$1)</f>
        <v>28</v>
      </c>
      <c r="AW36" s="628"/>
      <c r="AX36" s="3" t="s">
        <v>2</v>
      </c>
      <c r="AY36" s="628">
        <f>IF($AY$1="","",$AY$1)</f>
        <v>7</v>
      </c>
      <c r="AZ36" s="628"/>
      <c r="BA36" s="3" t="s">
        <v>56</v>
      </c>
      <c r="BB36" s="628">
        <f>IF($BB$1="","",$BB$1)</f>
        <v>20</v>
      </c>
      <c r="BC36" s="628"/>
      <c r="BD36" s="3" t="s">
        <v>4</v>
      </c>
    </row>
    <row r="37" spans="1:56" ht="11.25" customHeight="1" thickBot="1" x14ac:dyDescent="0.25">
      <c r="AC37" s="93"/>
      <c r="AD37" s="93"/>
    </row>
    <row r="38" spans="1:56" ht="23.25" customHeight="1" thickTop="1" x14ac:dyDescent="0.2">
      <c r="A38" s="106" t="s">
        <v>56</v>
      </c>
      <c r="B38" s="107" t="s">
        <v>4</v>
      </c>
      <c r="C38" s="459" t="s">
        <v>57</v>
      </c>
      <c r="D38" s="460"/>
      <c r="E38" s="460"/>
      <c r="F38" s="460"/>
      <c r="G38" s="460"/>
      <c r="H38" s="460"/>
      <c r="I38" s="460"/>
      <c r="J38" s="460"/>
      <c r="K38" s="460"/>
      <c r="L38" s="460"/>
      <c r="M38" s="478"/>
      <c r="N38" s="630" t="s">
        <v>31</v>
      </c>
      <c r="O38" s="631"/>
      <c r="P38" s="632"/>
      <c r="Q38" s="630" t="s">
        <v>58</v>
      </c>
      <c r="R38" s="631"/>
      <c r="S38" s="632"/>
      <c r="T38" s="630" t="s">
        <v>32</v>
      </c>
      <c r="U38" s="631"/>
      <c r="V38" s="631"/>
      <c r="W38" s="631"/>
      <c r="X38" s="631"/>
      <c r="Y38" s="632"/>
      <c r="Z38" s="630" t="s">
        <v>59</v>
      </c>
      <c r="AA38" s="631"/>
      <c r="AB38" s="631"/>
      <c r="AC38" s="631"/>
      <c r="AD38" s="631"/>
      <c r="AE38" s="631"/>
      <c r="AF38" s="631"/>
      <c r="AG38" s="631"/>
      <c r="AH38" s="632"/>
      <c r="AI38" s="459" t="s">
        <v>60</v>
      </c>
      <c r="AJ38" s="460"/>
      <c r="AK38" s="460"/>
      <c r="AL38" s="460"/>
      <c r="AM38" s="460"/>
      <c r="AN38" s="461"/>
      <c r="AO38" s="108"/>
      <c r="AP38" s="624" t="s">
        <v>61</v>
      </c>
      <c r="AQ38" s="625"/>
      <c r="AR38" s="625"/>
      <c r="AS38" s="625"/>
      <c r="AT38" s="625"/>
      <c r="AU38" s="625"/>
      <c r="AV38" s="625"/>
      <c r="AW38" s="625"/>
      <c r="AX38" s="625"/>
      <c r="AY38" s="625"/>
      <c r="AZ38" s="625"/>
      <c r="BA38" s="625"/>
      <c r="BB38" s="625"/>
      <c r="BC38" s="625"/>
      <c r="BD38" s="626"/>
    </row>
    <row r="39" spans="1:56" ht="22.5" customHeight="1" x14ac:dyDescent="0.2">
      <c r="A39" s="109">
        <v>7</v>
      </c>
      <c r="B39" s="110">
        <v>2</v>
      </c>
      <c r="C39" s="591" t="s">
        <v>73</v>
      </c>
      <c r="D39" s="592"/>
      <c r="E39" s="592"/>
      <c r="F39" s="592"/>
      <c r="G39" s="592"/>
      <c r="H39" s="592"/>
      <c r="I39" s="592"/>
      <c r="J39" s="592"/>
      <c r="K39" s="592"/>
      <c r="L39" s="592"/>
      <c r="M39" s="593"/>
      <c r="N39" s="605">
        <v>2</v>
      </c>
      <c r="O39" s="606"/>
      <c r="P39" s="607"/>
      <c r="Q39" s="594" t="s">
        <v>74</v>
      </c>
      <c r="R39" s="595"/>
      <c r="S39" s="596"/>
      <c r="T39" s="597">
        <v>13000</v>
      </c>
      <c r="U39" s="598"/>
      <c r="V39" s="598"/>
      <c r="W39" s="598"/>
      <c r="X39" s="598"/>
      <c r="Y39" s="599"/>
      <c r="Z39" s="23" t="str">
        <f t="shared" ref="Z39:Z59" si="9">IF($T39="","",LEFT(RIGHT(" " &amp;ROUND($N39*$T39,0),9),1))</f>
        <v xml:space="preserve"> </v>
      </c>
      <c r="AA39" s="26" t="str">
        <f t="shared" ref="AA39:AA59" si="10">IF($T39="","",LEFT(RIGHT(" " &amp;ROUND($N39*$T39,0),8),1))</f>
        <v xml:space="preserve"> </v>
      </c>
      <c r="AB39" s="24" t="str">
        <f t="shared" ref="AB39:AB59" si="11">IF($T39="","",LEFT(RIGHT(" " &amp;ROUND($N39*$T39,0),7),1))</f>
        <v xml:space="preserve"> </v>
      </c>
      <c r="AC39" s="25" t="str">
        <f t="shared" ref="AC39:AC59" si="12">IF($T39="","",LEFT(RIGHT(" " &amp;ROUND($N39*$T39,0),6),1))</f>
        <v xml:space="preserve"> </v>
      </c>
      <c r="AD39" s="26" t="str">
        <f t="shared" ref="AD39:AD59" si="13">IF($T39="","",LEFT(RIGHT(" " &amp;ROUND($N39*$T39,0),5),1))</f>
        <v>2</v>
      </c>
      <c r="AE39" s="27" t="str">
        <f t="shared" ref="AE39:AE59" si="14">IF($T39="","",LEFT(RIGHT(" " &amp;ROUND($N39*$T39,0),4),1))</f>
        <v>6</v>
      </c>
      <c r="AF39" s="28" t="str">
        <f t="shared" ref="AF39:AF59" si="15">IF($T39="","",LEFT(RIGHT(" " &amp;ROUND($N39*$T39,0),3),1))</f>
        <v>0</v>
      </c>
      <c r="AG39" s="28" t="str">
        <f t="shared" ref="AG39:AG59" si="16">IF($T39="","",LEFT(RIGHT(" " &amp;ROUND($N39*$T39,0),2),1))</f>
        <v>0</v>
      </c>
      <c r="AH39" s="29" t="str">
        <f t="shared" ref="AH39:AH59" si="17">IF($T39="","",LEFT(RIGHT(" " &amp;ROUND($N39*$T39,0),1),1))</f>
        <v>0</v>
      </c>
      <c r="AI39" s="600"/>
      <c r="AJ39" s="601"/>
      <c r="AK39" s="601"/>
      <c r="AL39" s="601"/>
      <c r="AM39" s="601"/>
      <c r="AN39" s="602"/>
      <c r="AO39" s="108"/>
      <c r="AP39" s="603"/>
      <c r="AQ39" s="604"/>
      <c r="AR39" s="604"/>
      <c r="AS39" s="604"/>
      <c r="AT39" s="604"/>
      <c r="AU39" s="589"/>
      <c r="AV39" s="589"/>
      <c r="AW39" s="589"/>
      <c r="AX39" s="589"/>
      <c r="AY39" s="589"/>
      <c r="AZ39" s="589"/>
      <c r="BA39" s="589"/>
      <c r="BB39" s="589"/>
      <c r="BC39" s="589"/>
      <c r="BD39" s="590"/>
    </row>
    <row r="40" spans="1:56" ht="22.5" customHeight="1" x14ac:dyDescent="0.2">
      <c r="A40" s="109"/>
      <c r="B40" s="110">
        <v>7</v>
      </c>
      <c r="C40" s="591" t="s">
        <v>73</v>
      </c>
      <c r="D40" s="592"/>
      <c r="E40" s="592"/>
      <c r="F40" s="592"/>
      <c r="G40" s="592"/>
      <c r="H40" s="592"/>
      <c r="I40" s="592"/>
      <c r="J40" s="592"/>
      <c r="K40" s="592"/>
      <c r="L40" s="592"/>
      <c r="M40" s="593"/>
      <c r="N40" s="605">
        <v>1</v>
      </c>
      <c r="O40" s="606"/>
      <c r="P40" s="607"/>
      <c r="Q40" s="594" t="s">
        <v>74</v>
      </c>
      <c r="R40" s="595"/>
      <c r="S40" s="596"/>
      <c r="T40" s="597">
        <v>13000</v>
      </c>
      <c r="U40" s="598"/>
      <c r="V40" s="598"/>
      <c r="W40" s="598"/>
      <c r="X40" s="598"/>
      <c r="Y40" s="599"/>
      <c r="Z40" s="23" t="str">
        <f t="shared" si="9"/>
        <v xml:space="preserve"> </v>
      </c>
      <c r="AA40" s="26" t="str">
        <f t="shared" si="10"/>
        <v xml:space="preserve"> </v>
      </c>
      <c r="AB40" s="24" t="str">
        <f t="shared" si="11"/>
        <v xml:space="preserve"> </v>
      </c>
      <c r="AC40" s="25" t="str">
        <f t="shared" si="12"/>
        <v xml:space="preserve"> </v>
      </c>
      <c r="AD40" s="26" t="str">
        <f t="shared" si="13"/>
        <v>1</v>
      </c>
      <c r="AE40" s="27" t="str">
        <f t="shared" si="14"/>
        <v>3</v>
      </c>
      <c r="AF40" s="28" t="str">
        <f t="shared" si="15"/>
        <v>0</v>
      </c>
      <c r="AG40" s="28" t="str">
        <f t="shared" si="16"/>
        <v>0</v>
      </c>
      <c r="AH40" s="29" t="str">
        <f t="shared" si="17"/>
        <v>0</v>
      </c>
      <c r="AI40" s="600"/>
      <c r="AJ40" s="601"/>
      <c r="AK40" s="601"/>
      <c r="AL40" s="601"/>
      <c r="AM40" s="601"/>
      <c r="AN40" s="602"/>
      <c r="AO40" s="108"/>
      <c r="AP40" s="603"/>
      <c r="AQ40" s="604"/>
      <c r="AR40" s="604"/>
      <c r="AS40" s="604"/>
      <c r="AT40" s="604"/>
      <c r="AU40" s="589"/>
      <c r="AV40" s="589"/>
      <c r="AW40" s="589"/>
      <c r="AX40" s="589"/>
      <c r="AY40" s="589"/>
      <c r="AZ40" s="589"/>
      <c r="BA40" s="589"/>
      <c r="BB40" s="589"/>
      <c r="BC40" s="589"/>
      <c r="BD40" s="590"/>
    </row>
    <row r="41" spans="1:56" ht="22.5" customHeight="1" x14ac:dyDescent="0.2">
      <c r="A41" s="109"/>
      <c r="B41" s="110">
        <v>8</v>
      </c>
      <c r="C41" s="591" t="s">
        <v>73</v>
      </c>
      <c r="D41" s="592"/>
      <c r="E41" s="592"/>
      <c r="F41" s="592"/>
      <c r="G41" s="592"/>
      <c r="H41" s="592"/>
      <c r="I41" s="592"/>
      <c r="J41" s="592"/>
      <c r="K41" s="592"/>
      <c r="L41" s="592"/>
      <c r="M41" s="593"/>
      <c r="N41" s="605">
        <v>1</v>
      </c>
      <c r="O41" s="606"/>
      <c r="P41" s="607"/>
      <c r="Q41" s="594" t="s">
        <v>74</v>
      </c>
      <c r="R41" s="595"/>
      <c r="S41" s="596"/>
      <c r="T41" s="597">
        <v>13000</v>
      </c>
      <c r="U41" s="598"/>
      <c r="V41" s="598"/>
      <c r="W41" s="598"/>
      <c r="X41" s="598"/>
      <c r="Y41" s="599"/>
      <c r="Z41" s="23" t="str">
        <f t="shared" si="9"/>
        <v xml:space="preserve"> </v>
      </c>
      <c r="AA41" s="26" t="str">
        <f t="shared" si="10"/>
        <v xml:space="preserve"> </v>
      </c>
      <c r="AB41" s="24" t="str">
        <f t="shared" si="11"/>
        <v xml:space="preserve"> </v>
      </c>
      <c r="AC41" s="25" t="str">
        <f t="shared" si="12"/>
        <v xml:space="preserve"> </v>
      </c>
      <c r="AD41" s="26" t="str">
        <f t="shared" si="13"/>
        <v>1</v>
      </c>
      <c r="AE41" s="27" t="str">
        <f t="shared" si="14"/>
        <v>3</v>
      </c>
      <c r="AF41" s="28" t="str">
        <f t="shared" si="15"/>
        <v>0</v>
      </c>
      <c r="AG41" s="28" t="str">
        <f t="shared" si="16"/>
        <v>0</v>
      </c>
      <c r="AH41" s="29" t="str">
        <f t="shared" si="17"/>
        <v>0</v>
      </c>
      <c r="AI41" s="600"/>
      <c r="AJ41" s="601"/>
      <c r="AK41" s="601"/>
      <c r="AL41" s="601"/>
      <c r="AM41" s="601"/>
      <c r="AN41" s="602"/>
      <c r="AO41" s="108"/>
      <c r="AP41" s="603"/>
      <c r="AQ41" s="604"/>
      <c r="AR41" s="604"/>
      <c r="AS41" s="604"/>
      <c r="AT41" s="604"/>
      <c r="AU41" s="589"/>
      <c r="AV41" s="589"/>
      <c r="AW41" s="589"/>
      <c r="AX41" s="589"/>
      <c r="AY41" s="589"/>
      <c r="AZ41" s="589"/>
      <c r="BA41" s="589"/>
      <c r="BB41" s="589"/>
      <c r="BC41" s="589"/>
      <c r="BD41" s="590"/>
    </row>
    <row r="42" spans="1:56" ht="22.5" customHeight="1" x14ac:dyDescent="0.2">
      <c r="A42" s="109"/>
      <c r="B42" s="110">
        <v>10</v>
      </c>
      <c r="C42" s="591" t="s">
        <v>73</v>
      </c>
      <c r="D42" s="592"/>
      <c r="E42" s="592"/>
      <c r="F42" s="592"/>
      <c r="G42" s="592"/>
      <c r="H42" s="592"/>
      <c r="I42" s="592"/>
      <c r="J42" s="592"/>
      <c r="K42" s="592"/>
      <c r="L42" s="592"/>
      <c r="M42" s="593"/>
      <c r="N42" s="605">
        <v>1</v>
      </c>
      <c r="O42" s="606"/>
      <c r="P42" s="607"/>
      <c r="Q42" s="594" t="s">
        <v>74</v>
      </c>
      <c r="R42" s="595"/>
      <c r="S42" s="596"/>
      <c r="T42" s="597">
        <v>13000</v>
      </c>
      <c r="U42" s="598"/>
      <c r="V42" s="598"/>
      <c r="W42" s="598"/>
      <c r="X42" s="598"/>
      <c r="Y42" s="599"/>
      <c r="Z42" s="23" t="str">
        <f t="shared" si="9"/>
        <v xml:space="preserve"> </v>
      </c>
      <c r="AA42" s="26" t="str">
        <f t="shared" si="10"/>
        <v xml:space="preserve"> </v>
      </c>
      <c r="AB42" s="24" t="str">
        <f t="shared" si="11"/>
        <v xml:space="preserve"> </v>
      </c>
      <c r="AC42" s="25" t="str">
        <f t="shared" si="12"/>
        <v xml:space="preserve"> </v>
      </c>
      <c r="AD42" s="26" t="str">
        <f t="shared" si="13"/>
        <v>1</v>
      </c>
      <c r="AE42" s="27" t="str">
        <f t="shared" si="14"/>
        <v>3</v>
      </c>
      <c r="AF42" s="28" t="str">
        <f t="shared" si="15"/>
        <v>0</v>
      </c>
      <c r="AG42" s="28" t="str">
        <f t="shared" si="16"/>
        <v>0</v>
      </c>
      <c r="AH42" s="29" t="str">
        <f t="shared" si="17"/>
        <v>0</v>
      </c>
      <c r="AI42" s="600"/>
      <c r="AJ42" s="601"/>
      <c r="AK42" s="601"/>
      <c r="AL42" s="601"/>
      <c r="AM42" s="601"/>
      <c r="AN42" s="602"/>
      <c r="AO42" s="108"/>
      <c r="AP42" s="603"/>
      <c r="AQ42" s="604"/>
      <c r="AR42" s="604"/>
      <c r="AS42" s="604"/>
      <c r="AT42" s="604"/>
      <c r="AU42" s="589"/>
      <c r="AV42" s="589"/>
      <c r="AW42" s="589"/>
      <c r="AX42" s="589"/>
      <c r="AY42" s="589"/>
      <c r="AZ42" s="589"/>
      <c r="BA42" s="589"/>
      <c r="BB42" s="589"/>
      <c r="BC42" s="589"/>
      <c r="BD42" s="590"/>
    </row>
    <row r="43" spans="1:56" ht="22.5" customHeight="1" x14ac:dyDescent="0.2">
      <c r="A43" s="109"/>
      <c r="B43" s="110">
        <v>11</v>
      </c>
      <c r="C43" s="591" t="s">
        <v>73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3"/>
      <c r="N43" s="605">
        <v>1</v>
      </c>
      <c r="O43" s="606"/>
      <c r="P43" s="607"/>
      <c r="Q43" s="594" t="s">
        <v>74</v>
      </c>
      <c r="R43" s="595"/>
      <c r="S43" s="596"/>
      <c r="T43" s="597">
        <v>13000</v>
      </c>
      <c r="U43" s="598"/>
      <c r="V43" s="598"/>
      <c r="W43" s="598"/>
      <c r="X43" s="598"/>
      <c r="Y43" s="599"/>
      <c r="Z43" s="23" t="str">
        <f t="shared" si="9"/>
        <v xml:space="preserve"> </v>
      </c>
      <c r="AA43" s="26" t="str">
        <f t="shared" si="10"/>
        <v xml:space="preserve"> </v>
      </c>
      <c r="AB43" s="24" t="str">
        <f t="shared" si="11"/>
        <v xml:space="preserve"> </v>
      </c>
      <c r="AC43" s="25" t="str">
        <f t="shared" si="12"/>
        <v xml:space="preserve"> </v>
      </c>
      <c r="AD43" s="26" t="str">
        <f t="shared" si="13"/>
        <v>1</v>
      </c>
      <c r="AE43" s="27" t="str">
        <f t="shared" si="14"/>
        <v>3</v>
      </c>
      <c r="AF43" s="28" t="str">
        <f t="shared" si="15"/>
        <v>0</v>
      </c>
      <c r="AG43" s="28" t="str">
        <f t="shared" si="16"/>
        <v>0</v>
      </c>
      <c r="AH43" s="29" t="str">
        <f t="shared" si="17"/>
        <v>0</v>
      </c>
      <c r="AI43" s="600"/>
      <c r="AJ43" s="601"/>
      <c r="AK43" s="601"/>
      <c r="AL43" s="601"/>
      <c r="AM43" s="601"/>
      <c r="AN43" s="602"/>
      <c r="AO43" s="108"/>
      <c r="AP43" s="603"/>
      <c r="AQ43" s="604"/>
      <c r="AR43" s="604"/>
      <c r="AS43" s="604"/>
      <c r="AT43" s="604"/>
      <c r="AU43" s="589"/>
      <c r="AV43" s="589"/>
      <c r="AW43" s="589"/>
      <c r="AX43" s="589"/>
      <c r="AY43" s="589"/>
      <c r="AZ43" s="589"/>
      <c r="BA43" s="589"/>
      <c r="BB43" s="589"/>
      <c r="BC43" s="589"/>
      <c r="BD43" s="590"/>
    </row>
    <row r="44" spans="1:56" ht="22.5" customHeight="1" x14ac:dyDescent="0.2">
      <c r="A44" s="109"/>
      <c r="B44" s="110">
        <v>12</v>
      </c>
      <c r="C44" s="591" t="s">
        <v>73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3"/>
      <c r="N44" s="605">
        <v>1</v>
      </c>
      <c r="O44" s="606"/>
      <c r="P44" s="607"/>
      <c r="Q44" s="594" t="s">
        <v>74</v>
      </c>
      <c r="R44" s="595"/>
      <c r="S44" s="596"/>
      <c r="T44" s="597">
        <v>13000</v>
      </c>
      <c r="U44" s="598"/>
      <c r="V44" s="598"/>
      <c r="W44" s="598"/>
      <c r="X44" s="598"/>
      <c r="Y44" s="599"/>
      <c r="Z44" s="23" t="str">
        <f t="shared" si="9"/>
        <v xml:space="preserve"> </v>
      </c>
      <c r="AA44" s="26" t="str">
        <f t="shared" si="10"/>
        <v xml:space="preserve"> </v>
      </c>
      <c r="AB44" s="24" t="str">
        <f t="shared" si="11"/>
        <v xml:space="preserve"> </v>
      </c>
      <c r="AC44" s="25" t="str">
        <f t="shared" si="12"/>
        <v xml:space="preserve"> </v>
      </c>
      <c r="AD44" s="26" t="str">
        <f t="shared" si="13"/>
        <v>1</v>
      </c>
      <c r="AE44" s="27" t="str">
        <f t="shared" si="14"/>
        <v>3</v>
      </c>
      <c r="AF44" s="28" t="str">
        <f t="shared" si="15"/>
        <v>0</v>
      </c>
      <c r="AG44" s="28" t="str">
        <f t="shared" si="16"/>
        <v>0</v>
      </c>
      <c r="AH44" s="29" t="str">
        <f t="shared" si="17"/>
        <v>0</v>
      </c>
      <c r="AI44" s="600"/>
      <c r="AJ44" s="601"/>
      <c r="AK44" s="601"/>
      <c r="AL44" s="601"/>
      <c r="AM44" s="601"/>
      <c r="AN44" s="602"/>
      <c r="AO44" s="108"/>
      <c r="AP44" s="603"/>
      <c r="AQ44" s="604"/>
      <c r="AR44" s="604"/>
      <c r="AS44" s="604"/>
      <c r="AT44" s="604"/>
      <c r="AU44" s="589"/>
      <c r="AV44" s="589"/>
      <c r="AW44" s="589"/>
      <c r="AX44" s="589"/>
      <c r="AY44" s="589"/>
      <c r="AZ44" s="589"/>
      <c r="BA44" s="589"/>
      <c r="BB44" s="589"/>
      <c r="BC44" s="589"/>
      <c r="BD44" s="590"/>
    </row>
    <row r="45" spans="1:56" ht="22.5" customHeight="1" x14ac:dyDescent="0.2">
      <c r="A45" s="109"/>
      <c r="B45" s="110">
        <v>13</v>
      </c>
      <c r="C45" s="591" t="s">
        <v>73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3"/>
      <c r="N45" s="605">
        <v>1</v>
      </c>
      <c r="O45" s="606"/>
      <c r="P45" s="607"/>
      <c r="Q45" s="594" t="s">
        <v>74</v>
      </c>
      <c r="R45" s="595"/>
      <c r="S45" s="596"/>
      <c r="T45" s="597">
        <v>13000</v>
      </c>
      <c r="U45" s="598"/>
      <c r="V45" s="598"/>
      <c r="W45" s="598"/>
      <c r="X45" s="598"/>
      <c r="Y45" s="599"/>
      <c r="Z45" s="23" t="str">
        <f t="shared" si="9"/>
        <v xml:space="preserve"> </v>
      </c>
      <c r="AA45" s="26" t="str">
        <f t="shared" si="10"/>
        <v xml:space="preserve"> </v>
      </c>
      <c r="AB45" s="24" t="str">
        <f t="shared" si="11"/>
        <v xml:space="preserve"> </v>
      </c>
      <c r="AC45" s="25" t="str">
        <f t="shared" si="12"/>
        <v xml:space="preserve"> </v>
      </c>
      <c r="AD45" s="26" t="str">
        <f t="shared" si="13"/>
        <v>1</v>
      </c>
      <c r="AE45" s="27" t="str">
        <f t="shared" si="14"/>
        <v>3</v>
      </c>
      <c r="AF45" s="28" t="str">
        <f t="shared" si="15"/>
        <v>0</v>
      </c>
      <c r="AG45" s="28" t="str">
        <f t="shared" si="16"/>
        <v>0</v>
      </c>
      <c r="AH45" s="29" t="str">
        <f t="shared" si="17"/>
        <v>0</v>
      </c>
      <c r="AI45" s="600"/>
      <c r="AJ45" s="601"/>
      <c r="AK45" s="601"/>
      <c r="AL45" s="601"/>
      <c r="AM45" s="601"/>
      <c r="AN45" s="602"/>
      <c r="AO45" s="108"/>
      <c r="AP45" s="603"/>
      <c r="AQ45" s="604"/>
      <c r="AR45" s="604"/>
      <c r="AS45" s="604"/>
      <c r="AT45" s="604"/>
      <c r="AU45" s="589"/>
      <c r="AV45" s="589"/>
      <c r="AW45" s="589"/>
      <c r="AX45" s="589"/>
      <c r="AY45" s="589"/>
      <c r="AZ45" s="589"/>
      <c r="BA45" s="589"/>
      <c r="BB45" s="589"/>
      <c r="BC45" s="589"/>
      <c r="BD45" s="590"/>
    </row>
    <row r="46" spans="1:56" ht="22.5" customHeight="1" x14ac:dyDescent="0.2">
      <c r="A46" s="109"/>
      <c r="B46" s="110">
        <v>14</v>
      </c>
      <c r="C46" s="591" t="s">
        <v>73</v>
      </c>
      <c r="D46" s="592"/>
      <c r="E46" s="592"/>
      <c r="F46" s="592"/>
      <c r="G46" s="592"/>
      <c r="H46" s="592"/>
      <c r="I46" s="592"/>
      <c r="J46" s="592"/>
      <c r="K46" s="592"/>
      <c r="L46" s="592"/>
      <c r="M46" s="593"/>
      <c r="N46" s="605">
        <v>1</v>
      </c>
      <c r="O46" s="606"/>
      <c r="P46" s="607"/>
      <c r="Q46" s="594" t="s">
        <v>74</v>
      </c>
      <c r="R46" s="595"/>
      <c r="S46" s="596"/>
      <c r="T46" s="597">
        <v>13000</v>
      </c>
      <c r="U46" s="598"/>
      <c r="V46" s="598"/>
      <c r="W46" s="598"/>
      <c r="X46" s="598"/>
      <c r="Y46" s="599"/>
      <c r="Z46" s="23" t="str">
        <f t="shared" si="9"/>
        <v xml:space="preserve"> </v>
      </c>
      <c r="AA46" s="26" t="str">
        <f t="shared" si="10"/>
        <v xml:space="preserve"> </v>
      </c>
      <c r="AB46" s="24" t="str">
        <f t="shared" si="11"/>
        <v xml:space="preserve"> </v>
      </c>
      <c r="AC46" s="25" t="str">
        <f t="shared" si="12"/>
        <v xml:space="preserve"> </v>
      </c>
      <c r="AD46" s="26" t="str">
        <f t="shared" si="13"/>
        <v>1</v>
      </c>
      <c r="AE46" s="27" t="str">
        <f t="shared" si="14"/>
        <v>3</v>
      </c>
      <c r="AF46" s="28" t="str">
        <f t="shared" si="15"/>
        <v>0</v>
      </c>
      <c r="AG46" s="28" t="str">
        <f t="shared" si="16"/>
        <v>0</v>
      </c>
      <c r="AH46" s="29" t="str">
        <f t="shared" si="17"/>
        <v>0</v>
      </c>
      <c r="AI46" s="600"/>
      <c r="AJ46" s="601"/>
      <c r="AK46" s="601"/>
      <c r="AL46" s="601"/>
      <c r="AM46" s="601"/>
      <c r="AN46" s="602"/>
      <c r="AO46" s="108"/>
      <c r="AP46" s="603"/>
      <c r="AQ46" s="604"/>
      <c r="AR46" s="604"/>
      <c r="AS46" s="604"/>
      <c r="AT46" s="604"/>
      <c r="AU46" s="589"/>
      <c r="AV46" s="589"/>
      <c r="AW46" s="589"/>
      <c r="AX46" s="589"/>
      <c r="AY46" s="589"/>
      <c r="AZ46" s="589"/>
      <c r="BA46" s="589"/>
      <c r="BB46" s="589"/>
      <c r="BC46" s="589"/>
      <c r="BD46" s="590"/>
    </row>
    <row r="47" spans="1:56" ht="22.5" customHeight="1" x14ac:dyDescent="0.2">
      <c r="A47" s="109"/>
      <c r="B47" s="110">
        <v>15</v>
      </c>
      <c r="C47" s="591" t="s">
        <v>73</v>
      </c>
      <c r="D47" s="592"/>
      <c r="E47" s="592"/>
      <c r="F47" s="592"/>
      <c r="G47" s="592"/>
      <c r="H47" s="592"/>
      <c r="I47" s="592"/>
      <c r="J47" s="592"/>
      <c r="K47" s="592"/>
      <c r="L47" s="592"/>
      <c r="M47" s="593"/>
      <c r="N47" s="605">
        <v>1</v>
      </c>
      <c r="O47" s="606"/>
      <c r="P47" s="607"/>
      <c r="Q47" s="594" t="s">
        <v>74</v>
      </c>
      <c r="R47" s="595"/>
      <c r="S47" s="596"/>
      <c r="T47" s="597">
        <v>13000</v>
      </c>
      <c r="U47" s="598"/>
      <c r="V47" s="598"/>
      <c r="W47" s="598"/>
      <c r="X47" s="598"/>
      <c r="Y47" s="599"/>
      <c r="Z47" s="23" t="str">
        <f t="shared" si="9"/>
        <v xml:space="preserve"> </v>
      </c>
      <c r="AA47" s="26" t="str">
        <f t="shared" si="10"/>
        <v xml:space="preserve"> </v>
      </c>
      <c r="AB47" s="24" t="str">
        <f t="shared" si="11"/>
        <v xml:space="preserve"> </v>
      </c>
      <c r="AC47" s="25" t="str">
        <f t="shared" si="12"/>
        <v xml:space="preserve"> </v>
      </c>
      <c r="AD47" s="26" t="str">
        <f t="shared" si="13"/>
        <v>1</v>
      </c>
      <c r="AE47" s="27" t="str">
        <f t="shared" si="14"/>
        <v>3</v>
      </c>
      <c r="AF47" s="28" t="str">
        <f t="shared" si="15"/>
        <v>0</v>
      </c>
      <c r="AG47" s="28" t="str">
        <f t="shared" si="16"/>
        <v>0</v>
      </c>
      <c r="AH47" s="29" t="str">
        <f t="shared" si="17"/>
        <v>0</v>
      </c>
      <c r="AI47" s="600"/>
      <c r="AJ47" s="601"/>
      <c r="AK47" s="601"/>
      <c r="AL47" s="601"/>
      <c r="AM47" s="601"/>
      <c r="AN47" s="602"/>
      <c r="AO47" s="108"/>
      <c r="AP47" s="603"/>
      <c r="AQ47" s="604"/>
      <c r="AR47" s="604"/>
      <c r="AS47" s="604"/>
      <c r="AT47" s="604"/>
      <c r="AU47" s="589"/>
      <c r="AV47" s="589"/>
      <c r="AW47" s="589"/>
      <c r="AX47" s="589"/>
      <c r="AY47" s="589"/>
      <c r="AZ47" s="589"/>
      <c r="BA47" s="589"/>
      <c r="BB47" s="589"/>
      <c r="BC47" s="589"/>
      <c r="BD47" s="590"/>
    </row>
    <row r="48" spans="1:56" ht="22.5" customHeight="1" x14ac:dyDescent="0.2">
      <c r="A48" s="109"/>
      <c r="B48" s="110">
        <v>16</v>
      </c>
      <c r="C48" s="591" t="s">
        <v>73</v>
      </c>
      <c r="D48" s="592"/>
      <c r="E48" s="592"/>
      <c r="F48" s="592"/>
      <c r="G48" s="592"/>
      <c r="H48" s="592"/>
      <c r="I48" s="592"/>
      <c r="J48" s="592"/>
      <c r="K48" s="592"/>
      <c r="L48" s="592"/>
      <c r="M48" s="593"/>
      <c r="N48" s="605">
        <v>1</v>
      </c>
      <c r="O48" s="606"/>
      <c r="P48" s="607"/>
      <c r="Q48" s="594" t="s">
        <v>74</v>
      </c>
      <c r="R48" s="595"/>
      <c r="S48" s="596"/>
      <c r="T48" s="597">
        <v>13000</v>
      </c>
      <c r="U48" s="598"/>
      <c r="V48" s="598"/>
      <c r="W48" s="598"/>
      <c r="X48" s="598"/>
      <c r="Y48" s="599"/>
      <c r="Z48" s="23" t="str">
        <f t="shared" si="9"/>
        <v xml:space="preserve"> </v>
      </c>
      <c r="AA48" s="26" t="str">
        <f t="shared" si="10"/>
        <v xml:space="preserve"> </v>
      </c>
      <c r="AB48" s="24" t="str">
        <f t="shared" si="11"/>
        <v xml:space="preserve"> </v>
      </c>
      <c r="AC48" s="25" t="str">
        <f t="shared" si="12"/>
        <v xml:space="preserve"> </v>
      </c>
      <c r="AD48" s="26" t="str">
        <f t="shared" si="13"/>
        <v>1</v>
      </c>
      <c r="AE48" s="27" t="str">
        <f t="shared" si="14"/>
        <v>3</v>
      </c>
      <c r="AF48" s="28" t="str">
        <f t="shared" si="15"/>
        <v>0</v>
      </c>
      <c r="AG48" s="28" t="str">
        <f t="shared" si="16"/>
        <v>0</v>
      </c>
      <c r="AH48" s="29" t="str">
        <f t="shared" si="17"/>
        <v>0</v>
      </c>
      <c r="AI48" s="600"/>
      <c r="AJ48" s="601"/>
      <c r="AK48" s="601"/>
      <c r="AL48" s="601"/>
      <c r="AM48" s="601"/>
      <c r="AN48" s="602"/>
      <c r="AO48" s="108"/>
      <c r="AP48" s="603"/>
      <c r="AQ48" s="604"/>
      <c r="AR48" s="604"/>
      <c r="AS48" s="604"/>
      <c r="AT48" s="604"/>
      <c r="AU48" s="589"/>
      <c r="AV48" s="589"/>
      <c r="AW48" s="589"/>
      <c r="AX48" s="589"/>
      <c r="AY48" s="589"/>
      <c r="AZ48" s="589"/>
      <c r="BA48" s="589"/>
      <c r="BB48" s="589"/>
      <c r="BC48" s="589"/>
      <c r="BD48" s="590"/>
    </row>
    <row r="49" spans="1:56" ht="22.5" customHeight="1" x14ac:dyDescent="0.2">
      <c r="A49" s="109"/>
      <c r="B49" s="110">
        <v>18</v>
      </c>
      <c r="C49" s="591" t="s">
        <v>73</v>
      </c>
      <c r="D49" s="592"/>
      <c r="E49" s="592"/>
      <c r="F49" s="592"/>
      <c r="G49" s="592"/>
      <c r="H49" s="592"/>
      <c r="I49" s="592"/>
      <c r="J49" s="592"/>
      <c r="K49" s="592"/>
      <c r="L49" s="592"/>
      <c r="M49" s="593"/>
      <c r="N49" s="605">
        <v>1</v>
      </c>
      <c r="O49" s="606"/>
      <c r="P49" s="607"/>
      <c r="Q49" s="594" t="s">
        <v>74</v>
      </c>
      <c r="R49" s="595"/>
      <c r="S49" s="596"/>
      <c r="T49" s="597">
        <v>13000</v>
      </c>
      <c r="U49" s="598"/>
      <c r="V49" s="598"/>
      <c r="W49" s="598"/>
      <c r="X49" s="598"/>
      <c r="Y49" s="599"/>
      <c r="Z49" s="23" t="str">
        <f t="shared" si="9"/>
        <v xml:space="preserve"> </v>
      </c>
      <c r="AA49" s="26" t="str">
        <f t="shared" si="10"/>
        <v xml:space="preserve"> </v>
      </c>
      <c r="AB49" s="24" t="str">
        <f t="shared" si="11"/>
        <v xml:space="preserve"> </v>
      </c>
      <c r="AC49" s="25" t="str">
        <f t="shared" si="12"/>
        <v xml:space="preserve"> </v>
      </c>
      <c r="AD49" s="26" t="str">
        <f t="shared" si="13"/>
        <v>1</v>
      </c>
      <c r="AE49" s="27" t="str">
        <f t="shared" si="14"/>
        <v>3</v>
      </c>
      <c r="AF49" s="28" t="str">
        <f t="shared" si="15"/>
        <v>0</v>
      </c>
      <c r="AG49" s="28" t="str">
        <f t="shared" si="16"/>
        <v>0</v>
      </c>
      <c r="AH49" s="29" t="str">
        <f t="shared" si="17"/>
        <v>0</v>
      </c>
      <c r="AI49" s="600"/>
      <c r="AJ49" s="601"/>
      <c r="AK49" s="601"/>
      <c r="AL49" s="601"/>
      <c r="AM49" s="601"/>
      <c r="AN49" s="602"/>
      <c r="AO49" s="108"/>
      <c r="AP49" s="603"/>
      <c r="AQ49" s="604"/>
      <c r="AR49" s="604"/>
      <c r="AS49" s="604"/>
      <c r="AT49" s="604"/>
      <c r="AU49" s="589"/>
      <c r="AV49" s="589"/>
      <c r="AW49" s="589"/>
      <c r="AX49" s="589"/>
      <c r="AY49" s="589"/>
      <c r="AZ49" s="589"/>
      <c r="BA49" s="589"/>
      <c r="BB49" s="589"/>
      <c r="BC49" s="589"/>
      <c r="BD49" s="590"/>
    </row>
    <row r="50" spans="1:56" ht="22.5" customHeight="1" x14ac:dyDescent="0.2">
      <c r="A50" s="109"/>
      <c r="B50" s="110">
        <v>19</v>
      </c>
      <c r="C50" s="591" t="s">
        <v>73</v>
      </c>
      <c r="D50" s="592"/>
      <c r="E50" s="592"/>
      <c r="F50" s="592"/>
      <c r="G50" s="592"/>
      <c r="H50" s="592"/>
      <c r="I50" s="592"/>
      <c r="J50" s="592"/>
      <c r="K50" s="592"/>
      <c r="L50" s="592"/>
      <c r="M50" s="593"/>
      <c r="N50" s="605">
        <v>1.5</v>
      </c>
      <c r="O50" s="606"/>
      <c r="P50" s="607"/>
      <c r="Q50" s="594" t="s">
        <v>74</v>
      </c>
      <c r="R50" s="595"/>
      <c r="S50" s="596"/>
      <c r="T50" s="597">
        <v>13000</v>
      </c>
      <c r="U50" s="598"/>
      <c r="V50" s="598"/>
      <c r="W50" s="598"/>
      <c r="X50" s="598"/>
      <c r="Y50" s="599"/>
      <c r="Z50" s="43" t="str">
        <f t="shared" si="9"/>
        <v xml:space="preserve"> </v>
      </c>
      <c r="AA50" s="46" t="str">
        <f t="shared" si="10"/>
        <v xml:space="preserve"> </v>
      </c>
      <c r="AB50" s="44" t="str">
        <f t="shared" si="11"/>
        <v xml:space="preserve"> </v>
      </c>
      <c r="AC50" s="45" t="str">
        <f t="shared" si="12"/>
        <v xml:space="preserve"> </v>
      </c>
      <c r="AD50" s="46" t="str">
        <f t="shared" si="13"/>
        <v>1</v>
      </c>
      <c r="AE50" s="47" t="str">
        <f t="shared" si="14"/>
        <v>9</v>
      </c>
      <c r="AF50" s="48" t="str">
        <f t="shared" si="15"/>
        <v>5</v>
      </c>
      <c r="AG50" s="48" t="str">
        <f t="shared" si="16"/>
        <v>0</v>
      </c>
      <c r="AH50" s="49" t="str">
        <f t="shared" si="17"/>
        <v>0</v>
      </c>
      <c r="AI50" s="600"/>
      <c r="AJ50" s="601"/>
      <c r="AK50" s="601"/>
      <c r="AL50" s="601"/>
      <c r="AM50" s="601"/>
      <c r="AN50" s="602"/>
      <c r="AO50" s="108"/>
      <c r="AP50" s="603"/>
      <c r="AQ50" s="604"/>
      <c r="AR50" s="604"/>
      <c r="AS50" s="604"/>
      <c r="AT50" s="604"/>
      <c r="AU50" s="589"/>
      <c r="AV50" s="589"/>
      <c r="AW50" s="589"/>
      <c r="AX50" s="589"/>
      <c r="AY50" s="589"/>
      <c r="AZ50" s="589"/>
      <c r="BA50" s="589"/>
      <c r="BB50" s="589"/>
      <c r="BC50" s="589"/>
      <c r="BD50" s="590"/>
    </row>
    <row r="51" spans="1:56" ht="22.5" customHeight="1" x14ac:dyDescent="0.2">
      <c r="A51" s="109"/>
      <c r="B51" s="110">
        <v>20</v>
      </c>
      <c r="C51" s="591" t="s">
        <v>73</v>
      </c>
      <c r="D51" s="592"/>
      <c r="E51" s="592"/>
      <c r="F51" s="592"/>
      <c r="G51" s="592"/>
      <c r="H51" s="592"/>
      <c r="I51" s="592"/>
      <c r="J51" s="592"/>
      <c r="K51" s="592"/>
      <c r="L51" s="592"/>
      <c r="M51" s="593"/>
      <c r="N51" s="605">
        <v>1</v>
      </c>
      <c r="O51" s="606"/>
      <c r="P51" s="607"/>
      <c r="Q51" s="594" t="s">
        <v>74</v>
      </c>
      <c r="R51" s="595"/>
      <c r="S51" s="596"/>
      <c r="T51" s="597">
        <v>13000</v>
      </c>
      <c r="U51" s="598"/>
      <c r="V51" s="598"/>
      <c r="W51" s="598"/>
      <c r="X51" s="598"/>
      <c r="Y51" s="599"/>
      <c r="Z51" s="23" t="str">
        <f t="shared" si="9"/>
        <v xml:space="preserve"> </v>
      </c>
      <c r="AA51" s="26" t="str">
        <f t="shared" si="10"/>
        <v xml:space="preserve"> </v>
      </c>
      <c r="AB51" s="24" t="str">
        <f t="shared" si="11"/>
        <v xml:space="preserve"> </v>
      </c>
      <c r="AC51" s="25" t="str">
        <f t="shared" si="12"/>
        <v xml:space="preserve"> </v>
      </c>
      <c r="AD51" s="26" t="str">
        <f t="shared" si="13"/>
        <v>1</v>
      </c>
      <c r="AE51" s="27" t="str">
        <f t="shared" si="14"/>
        <v>3</v>
      </c>
      <c r="AF51" s="28" t="str">
        <f t="shared" si="15"/>
        <v>0</v>
      </c>
      <c r="AG51" s="28" t="str">
        <f t="shared" si="16"/>
        <v>0</v>
      </c>
      <c r="AH51" s="29" t="str">
        <f t="shared" si="17"/>
        <v>0</v>
      </c>
      <c r="AI51" s="600"/>
      <c r="AJ51" s="601"/>
      <c r="AK51" s="601"/>
      <c r="AL51" s="601"/>
      <c r="AM51" s="601"/>
      <c r="AN51" s="602"/>
      <c r="AO51" s="108"/>
      <c r="AP51" s="603"/>
      <c r="AQ51" s="604"/>
      <c r="AR51" s="604"/>
      <c r="AS51" s="604"/>
      <c r="AT51" s="604"/>
      <c r="AU51" s="589"/>
      <c r="AV51" s="589"/>
      <c r="AW51" s="589"/>
      <c r="AX51" s="589"/>
      <c r="AY51" s="589"/>
      <c r="AZ51" s="589"/>
      <c r="BA51" s="589"/>
      <c r="BB51" s="589"/>
      <c r="BC51" s="589"/>
      <c r="BD51" s="590"/>
    </row>
    <row r="52" spans="1:56" ht="22.5" customHeight="1" x14ac:dyDescent="0.2">
      <c r="A52" s="109"/>
      <c r="B52" s="110"/>
      <c r="C52" s="591"/>
      <c r="D52" s="592"/>
      <c r="E52" s="592"/>
      <c r="F52" s="592"/>
      <c r="G52" s="592"/>
      <c r="H52" s="592"/>
      <c r="I52" s="592"/>
      <c r="J52" s="592"/>
      <c r="K52" s="592"/>
      <c r="L52" s="592"/>
      <c r="M52" s="593"/>
      <c r="N52" s="605"/>
      <c r="O52" s="606"/>
      <c r="P52" s="607"/>
      <c r="Q52" s="594"/>
      <c r="R52" s="595"/>
      <c r="S52" s="596"/>
      <c r="T52" s="597"/>
      <c r="U52" s="598"/>
      <c r="V52" s="598"/>
      <c r="W52" s="598"/>
      <c r="X52" s="598"/>
      <c r="Y52" s="599"/>
      <c r="Z52" s="43" t="str">
        <f t="shared" si="9"/>
        <v/>
      </c>
      <c r="AA52" s="46" t="str">
        <f t="shared" si="10"/>
        <v/>
      </c>
      <c r="AB52" s="44" t="str">
        <f t="shared" si="11"/>
        <v/>
      </c>
      <c r="AC52" s="45" t="str">
        <f t="shared" si="12"/>
        <v/>
      </c>
      <c r="AD52" s="46" t="str">
        <f t="shared" si="13"/>
        <v/>
      </c>
      <c r="AE52" s="47" t="str">
        <f t="shared" si="14"/>
        <v/>
      </c>
      <c r="AF52" s="48" t="str">
        <f t="shared" si="15"/>
        <v/>
      </c>
      <c r="AG52" s="48" t="str">
        <f t="shared" si="16"/>
        <v/>
      </c>
      <c r="AH52" s="49" t="str">
        <f t="shared" si="17"/>
        <v/>
      </c>
      <c r="AI52" s="600"/>
      <c r="AJ52" s="601"/>
      <c r="AK52" s="601"/>
      <c r="AL52" s="601"/>
      <c r="AM52" s="601"/>
      <c r="AN52" s="602"/>
      <c r="AO52" s="108"/>
      <c r="AP52" s="603"/>
      <c r="AQ52" s="604"/>
      <c r="AR52" s="604"/>
      <c r="AS52" s="604"/>
      <c r="AT52" s="604"/>
      <c r="AU52" s="589"/>
      <c r="AV52" s="589"/>
      <c r="AW52" s="589"/>
      <c r="AX52" s="589"/>
      <c r="AY52" s="589"/>
      <c r="AZ52" s="589"/>
      <c r="BA52" s="589"/>
      <c r="BB52" s="589"/>
      <c r="BC52" s="589"/>
      <c r="BD52" s="590"/>
    </row>
    <row r="53" spans="1:56" ht="22.5" customHeight="1" x14ac:dyDescent="0.2">
      <c r="A53" s="109"/>
      <c r="B53" s="110"/>
      <c r="C53" s="591"/>
      <c r="D53" s="592"/>
      <c r="E53" s="592"/>
      <c r="F53" s="592"/>
      <c r="G53" s="592"/>
      <c r="H53" s="592"/>
      <c r="I53" s="592"/>
      <c r="J53" s="592"/>
      <c r="K53" s="592"/>
      <c r="L53" s="592"/>
      <c r="M53" s="593"/>
      <c r="N53" s="605"/>
      <c r="O53" s="606"/>
      <c r="P53" s="607"/>
      <c r="Q53" s="594"/>
      <c r="R53" s="595"/>
      <c r="S53" s="596"/>
      <c r="T53" s="597"/>
      <c r="U53" s="598"/>
      <c r="V53" s="598"/>
      <c r="W53" s="598"/>
      <c r="X53" s="598"/>
      <c r="Y53" s="599"/>
      <c r="Z53" s="23" t="str">
        <f t="shared" si="9"/>
        <v/>
      </c>
      <c r="AA53" s="26" t="str">
        <f t="shared" si="10"/>
        <v/>
      </c>
      <c r="AB53" s="24" t="str">
        <f t="shared" si="11"/>
        <v/>
      </c>
      <c r="AC53" s="25" t="str">
        <f t="shared" si="12"/>
        <v/>
      </c>
      <c r="AD53" s="26" t="str">
        <f t="shared" si="13"/>
        <v/>
      </c>
      <c r="AE53" s="27" t="str">
        <f t="shared" si="14"/>
        <v/>
      </c>
      <c r="AF53" s="28" t="str">
        <f t="shared" si="15"/>
        <v/>
      </c>
      <c r="AG53" s="28" t="str">
        <f t="shared" si="16"/>
        <v/>
      </c>
      <c r="AH53" s="29" t="str">
        <f t="shared" si="17"/>
        <v/>
      </c>
      <c r="AI53" s="600"/>
      <c r="AJ53" s="601"/>
      <c r="AK53" s="601"/>
      <c r="AL53" s="601"/>
      <c r="AM53" s="601"/>
      <c r="AN53" s="602"/>
      <c r="AO53" s="108"/>
      <c r="AP53" s="603"/>
      <c r="AQ53" s="604"/>
      <c r="AR53" s="604"/>
      <c r="AS53" s="604"/>
      <c r="AT53" s="604"/>
      <c r="AU53" s="589"/>
      <c r="AV53" s="589"/>
      <c r="AW53" s="589"/>
      <c r="AX53" s="589"/>
      <c r="AY53" s="589"/>
      <c r="AZ53" s="589"/>
      <c r="BA53" s="589"/>
      <c r="BB53" s="589"/>
      <c r="BC53" s="589"/>
      <c r="BD53" s="590"/>
    </row>
    <row r="54" spans="1:56" ht="22.5" customHeight="1" x14ac:dyDescent="0.2">
      <c r="A54" s="109"/>
      <c r="B54" s="110"/>
      <c r="C54" s="591"/>
      <c r="D54" s="592"/>
      <c r="E54" s="592"/>
      <c r="F54" s="592"/>
      <c r="G54" s="592"/>
      <c r="H54" s="592"/>
      <c r="I54" s="592"/>
      <c r="J54" s="592"/>
      <c r="K54" s="592"/>
      <c r="L54" s="592"/>
      <c r="M54" s="593"/>
      <c r="N54" s="605"/>
      <c r="O54" s="606"/>
      <c r="P54" s="607"/>
      <c r="Q54" s="594"/>
      <c r="R54" s="595"/>
      <c r="S54" s="596"/>
      <c r="T54" s="597"/>
      <c r="U54" s="598"/>
      <c r="V54" s="598"/>
      <c r="W54" s="598"/>
      <c r="X54" s="598"/>
      <c r="Y54" s="599"/>
      <c r="Z54" s="43" t="str">
        <f t="shared" si="9"/>
        <v/>
      </c>
      <c r="AA54" s="46" t="str">
        <f t="shared" si="10"/>
        <v/>
      </c>
      <c r="AB54" s="44" t="str">
        <f t="shared" si="11"/>
        <v/>
      </c>
      <c r="AC54" s="45" t="str">
        <f t="shared" si="12"/>
        <v/>
      </c>
      <c r="AD54" s="46" t="str">
        <f t="shared" si="13"/>
        <v/>
      </c>
      <c r="AE54" s="47" t="str">
        <f t="shared" si="14"/>
        <v/>
      </c>
      <c r="AF54" s="48" t="str">
        <f t="shared" si="15"/>
        <v/>
      </c>
      <c r="AG54" s="48" t="str">
        <f t="shared" si="16"/>
        <v/>
      </c>
      <c r="AH54" s="49" t="str">
        <f t="shared" si="17"/>
        <v/>
      </c>
      <c r="AI54" s="600"/>
      <c r="AJ54" s="601"/>
      <c r="AK54" s="601"/>
      <c r="AL54" s="601"/>
      <c r="AM54" s="601"/>
      <c r="AN54" s="602"/>
      <c r="AO54" s="108"/>
      <c r="AP54" s="603"/>
      <c r="AQ54" s="604"/>
      <c r="AR54" s="604"/>
      <c r="AS54" s="604"/>
      <c r="AT54" s="604"/>
      <c r="AU54" s="589"/>
      <c r="AV54" s="589"/>
      <c r="AW54" s="589"/>
      <c r="AX54" s="589"/>
      <c r="AY54" s="589"/>
      <c r="AZ54" s="589"/>
      <c r="BA54" s="589"/>
      <c r="BB54" s="589"/>
      <c r="BC54" s="589"/>
      <c r="BD54" s="590"/>
    </row>
    <row r="55" spans="1:56" ht="22.5" customHeight="1" x14ac:dyDescent="0.2">
      <c r="A55" s="109"/>
      <c r="B55" s="110"/>
      <c r="C55" s="591"/>
      <c r="D55" s="592"/>
      <c r="E55" s="592"/>
      <c r="F55" s="592"/>
      <c r="G55" s="592"/>
      <c r="H55" s="592"/>
      <c r="I55" s="592"/>
      <c r="J55" s="592"/>
      <c r="K55" s="592"/>
      <c r="L55" s="592"/>
      <c r="M55" s="593"/>
      <c r="N55" s="605"/>
      <c r="O55" s="606"/>
      <c r="P55" s="607"/>
      <c r="Q55" s="594"/>
      <c r="R55" s="595"/>
      <c r="S55" s="596"/>
      <c r="T55" s="597"/>
      <c r="U55" s="598"/>
      <c r="V55" s="598"/>
      <c r="W55" s="598"/>
      <c r="X55" s="598"/>
      <c r="Y55" s="599"/>
      <c r="Z55" s="23" t="str">
        <f t="shared" si="9"/>
        <v/>
      </c>
      <c r="AA55" s="26" t="str">
        <f t="shared" si="10"/>
        <v/>
      </c>
      <c r="AB55" s="24" t="str">
        <f t="shared" si="11"/>
        <v/>
      </c>
      <c r="AC55" s="25" t="str">
        <f t="shared" si="12"/>
        <v/>
      </c>
      <c r="AD55" s="26" t="str">
        <f t="shared" si="13"/>
        <v/>
      </c>
      <c r="AE55" s="27" t="str">
        <f t="shared" si="14"/>
        <v/>
      </c>
      <c r="AF55" s="28" t="str">
        <f t="shared" si="15"/>
        <v/>
      </c>
      <c r="AG55" s="28" t="str">
        <f t="shared" si="16"/>
        <v/>
      </c>
      <c r="AH55" s="29" t="str">
        <f t="shared" si="17"/>
        <v/>
      </c>
      <c r="AI55" s="600"/>
      <c r="AJ55" s="601"/>
      <c r="AK55" s="601"/>
      <c r="AL55" s="601"/>
      <c r="AM55" s="601"/>
      <c r="AN55" s="602"/>
      <c r="AO55" s="108"/>
      <c r="AP55" s="603"/>
      <c r="AQ55" s="604"/>
      <c r="AR55" s="604"/>
      <c r="AS55" s="604"/>
      <c r="AT55" s="604"/>
      <c r="AU55" s="589"/>
      <c r="AV55" s="589"/>
      <c r="AW55" s="589"/>
      <c r="AX55" s="589"/>
      <c r="AY55" s="589"/>
      <c r="AZ55" s="589"/>
      <c r="BA55" s="589"/>
      <c r="BB55" s="589"/>
      <c r="BC55" s="589"/>
      <c r="BD55" s="590"/>
    </row>
    <row r="56" spans="1:56" ht="22.5" customHeight="1" x14ac:dyDescent="0.2">
      <c r="A56" s="109"/>
      <c r="B56" s="110"/>
      <c r="C56" s="591"/>
      <c r="D56" s="592"/>
      <c r="E56" s="592"/>
      <c r="F56" s="592"/>
      <c r="G56" s="592"/>
      <c r="H56" s="592"/>
      <c r="I56" s="592"/>
      <c r="J56" s="592"/>
      <c r="K56" s="592"/>
      <c r="L56" s="592"/>
      <c r="M56" s="593"/>
      <c r="N56" s="605"/>
      <c r="O56" s="606"/>
      <c r="P56" s="607"/>
      <c r="Q56" s="594"/>
      <c r="R56" s="595"/>
      <c r="S56" s="596"/>
      <c r="T56" s="597"/>
      <c r="U56" s="598"/>
      <c r="V56" s="598"/>
      <c r="W56" s="598"/>
      <c r="X56" s="598"/>
      <c r="Y56" s="599"/>
      <c r="Z56" s="43" t="str">
        <f t="shared" si="9"/>
        <v/>
      </c>
      <c r="AA56" s="46" t="str">
        <f t="shared" si="10"/>
        <v/>
      </c>
      <c r="AB56" s="44" t="str">
        <f t="shared" si="11"/>
        <v/>
      </c>
      <c r="AC56" s="45" t="str">
        <f t="shared" si="12"/>
        <v/>
      </c>
      <c r="AD56" s="46" t="str">
        <f t="shared" si="13"/>
        <v/>
      </c>
      <c r="AE56" s="47" t="str">
        <f t="shared" si="14"/>
        <v/>
      </c>
      <c r="AF56" s="48" t="str">
        <f t="shared" si="15"/>
        <v/>
      </c>
      <c r="AG56" s="48" t="str">
        <f t="shared" si="16"/>
        <v/>
      </c>
      <c r="AH56" s="49" t="str">
        <f t="shared" si="17"/>
        <v/>
      </c>
      <c r="AI56" s="600"/>
      <c r="AJ56" s="601"/>
      <c r="AK56" s="601"/>
      <c r="AL56" s="601"/>
      <c r="AM56" s="601"/>
      <c r="AN56" s="602"/>
      <c r="AO56" s="108"/>
      <c r="AP56" s="603"/>
      <c r="AQ56" s="604"/>
      <c r="AR56" s="604"/>
      <c r="AS56" s="604"/>
      <c r="AT56" s="604"/>
      <c r="AU56" s="589"/>
      <c r="AV56" s="589"/>
      <c r="AW56" s="589"/>
      <c r="AX56" s="589"/>
      <c r="AY56" s="589"/>
      <c r="AZ56" s="589"/>
      <c r="BA56" s="589"/>
      <c r="BB56" s="589"/>
      <c r="BC56" s="589"/>
      <c r="BD56" s="590"/>
    </row>
    <row r="57" spans="1:56" ht="22.5" customHeight="1" x14ac:dyDescent="0.2">
      <c r="A57" s="109"/>
      <c r="B57" s="110"/>
      <c r="C57" s="591"/>
      <c r="D57" s="592"/>
      <c r="E57" s="592"/>
      <c r="F57" s="592"/>
      <c r="G57" s="592"/>
      <c r="H57" s="592"/>
      <c r="I57" s="592"/>
      <c r="J57" s="592"/>
      <c r="K57" s="592"/>
      <c r="L57" s="592"/>
      <c r="M57" s="593"/>
      <c r="N57" s="605"/>
      <c r="O57" s="606"/>
      <c r="P57" s="607"/>
      <c r="Q57" s="594"/>
      <c r="R57" s="595"/>
      <c r="S57" s="596"/>
      <c r="T57" s="597"/>
      <c r="U57" s="598"/>
      <c r="V57" s="598"/>
      <c r="W57" s="598"/>
      <c r="X57" s="598"/>
      <c r="Y57" s="599"/>
      <c r="Z57" s="23" t="str">
        <f t="shared" si="9"/>
        <v/>
      </c>
      <c r="AA57" s="26" t="str">
        <f t="shared" si="10"/>
        <v/>
      </c>
      <c r="AB57" s="24" t="str">
        <f t="shared" si="11"/>
        <v/>
      </c>
      <c r="AC57" s="25" t="str">
        <f t="shared" si="12"/>
        <v/>
      </c>
      <c r="AD57" s="26" t="str">
        <f t="shared" si="13"/>
        <v/>
      </c>
      <c r="AE57" s="27" t="str">
        <f t="shared" si="14"/>
        <v/>
      </c>
      <c r="AF57" s="28" t="str">
        <f t="shared" si="15"/>
        <v/>
      </c>
      <c r="AG57" s="28" t="str">
        <f t="shared" si="16"/>
        <v/>
      </c>
      <c r="AH57" s="29" t="str">
        <f t="shared" si="17"/>
        <v/>
      </c>
      <c r="AI57" s="600"/>
      <c r="AJ57" s="601"/>
      <c r="AK57" s="601"/>
      <c r="AL57" s="601"/>
      <c r="AM57" s="601"/>
      <c r="AN57" s="602"/>
      <c r="AO57" s="108"/>
      <c r="AP57" s="603"/>
      <c r="AQ57" s="604"/>
      <c r="AR57" s="604"/>
      <c r="AS57" s="604"/>
      <c r="AT57" s="604"/>
      <c r="AU57" s="589"/>
      <c r="AV57" s="589"/>
      <c r="AW57" s="589"/>
      <c r="AX57" s="589"/>
      <c r="AY57" s="589"/>
      <c r="AZ57" s="589"/>
      <c r="BA57" s="589"/>
      <c r="BB57" s="589"/>
      <c r="BC57" s="589"/>
      <c r="BD57" s="590"/>
    </row>
    <row r="58" spans="1:56" ht="22.5" customHeight="1" x14ac:dyDescent="0.2">
      <c r="A58" s="109"/>
      <c r="B58" s="110"/>
      <c r="C58" s="591"/>
      <c r="D58" s="592"/>
      <c r="E58" s="592"/>
      <c r="F58" s="592"/>
      <c r="G58" s="592"/>
      <c r="H58" s="592"/>
      <c r="I58" s="592"/>
      <c r="J58" s="592"/>
      <c r="K58" s="592"/>
      <c r="L58" s="592"/>
      <c r="M58" s="593"/>
      <c r="N58" s="605"/>
      <c r="O58" s="606"/>
      <c r="P58" s="607"/>
      <c r="Q58" s="594"/>
      <c r="R58" s="595"/>
      <c r="S58" s="596"/>
      <c r="T58" s="597"/>
      <c r="U58" s="598"/>
      <c r="V58" s="598"/>
      <c r="W58" s="598"/>
      <c r="X58" s="598"/>
      <c r="Y58" s="599"/>
      <c r="Z58" s="43" t="str">
        <f t="shared" si="9"/>
        <v/>
      </c>
      <c r="AA58" s="46" t="str">
        <f t="shared" si="10"/>
        <v/>
      </c>
      <c r="AB58" s="44" t="str">
        <f t="shared" si="11"/>
        <v/>
      </c>
      <c r="AC58" s="45" t="str">
        <f t="shared" si="12"/>
        <v/>
      </c>
      <c r="AD58" s="46" t="str">
        <f t="shared" si="13"/>
        <v/>
      </c>
      <c r="AE58" s="47" t="str">
        <f t="shared" si="14"/>
        <v/>
      </c>
      <c r="AF58" s="48" t="str">
        <f t="shared" si="15"/>
        <v/>
      </c>
      <c r="AG58" s="48" t="str">
        <f t="shared" si="16"/>
        <v/>
      </c>
      <c r="AH58" s="49" t="str">
        <f t="shared" si="17"/>
        <v/>
      </c>
      <c r="AI58" s="600"/>
      <c r="AJ58" s="601"/>
      <c r="AK58" s="601"/>
      <c r="AL58" s="601"/>
      <c r="AM58" s="601"/>
      <c r="AN58" s="602"/>
      <c r="AO58" s="108"/>
      <c r="AP58" s="603"/>
      <c r="AQ58" s="604"/>
      <c r="AR58" s="604"/>
      <c r="AS58" s="604"/>
      <c r="AT58" s="604"/>
      <c r="AU58" s="589"/>
      <c r="AV58" s="589"/>
      <c r="AW58" s="589"/>
      <c r="AX58" s="589"/>
      <c r="AY58" s="589"/>
      <c r="AZ58" s="589"/>
      <c r="BA58" s="589"/>
      <c r="BB58" s="589"/>
      <c r="BC58" s="589"/>
      <c r="BD58" s="590"/>
    </row>
    <row r="59" spans="1:56" ht="22.5" customHeight="1" thickBot="1" x14ac:dyDescent="0.25">
      <c r="A59" s="128"/>
      <c r="B59" s="129"/>
      <c r="C59" s="635"/>
      <c r="D59" s="636"/>
      <c r="E59" s="636"/>
      <c r="F59" s="636"/>
      <c r="G59" s="636"/>
      <c r="H59" s="636"/>
      <c r="I59" s="636"/>
      <c r="J59" s="636"/>
      <c r="K59" s="636"/>
      <c r="L59" s="636"/>
      <c r="M59" s="637"/>
      <c r="N59" s="605"/>
      <c r="O59" s="606"/>
      <c r="P59" s="607"/>
      <c r="Q59" s="594"/>
      <c r="R59" s="595"/>
      <c r="S59" s="596"/>
      <c r="T59" s="597"/>
      <c r="U59" s="598"/>
      <c r="V59" s="598"/>
      <c r="W59" s="598"/>
      <c r="X59" s="598"/>
      <c r="Y59" s="599"/>
      <c r="Z59" s="43" t="str">
        <f t="shared" si="9"/>
        <v/>
      </c>
      <c r="AA59" s="46" t="str">
        <f t="shared" si="10"/>
        <v/>
      </c>
      <c r="AB59" s="44" t="str">
        <f t="shared" si="11"/>
        <v/>
      </c>
      <c r="AC59" s="45" t="str">
        <f t="shared" si="12"/>
        <v/>
      </c>
      <c r="AD59" s="46" t="str">
        <f t="shared" si="13"/>
        <v/>
      </c>
      <c r="AE59" s="47" t="str">
        <f t="shared" si="14"/>
        <v/>
      </c>
      <c r="AF59" s="48" t="str">
        <f t="shared" si="15"/>
        <v/>
      </c>
      <c r="AG59" s="48" t="str">
        <f t="shared" si="16"/>
        <v/>
      </c>
      <c r="AH59" s="49" t="str">
        <f t="shared" si="17"/>
        <v/>
      </c>
      <c r="AI59" s="638"/>
      <c r="AJ59" s="639"/>
      <c r="AK59" s="639"/>
      <c r="AL59" s="639"/>
      <c r="AM59" s="639"/>
      <c r="AN59" s="640"/>
      <c r="AO59" s="108"/>
      <c r="AP59" s="620"/>
      <c r="AQ59" s="621"/>
      <c r="AR59" s="621"/>
      <c r="AS59" s="621"/>
      <c r="AT59" s="621"/>
      <c r="AU59" s="622"/>
      <c r="AV59" s="622"/>
      <c r="AW59" s="622"/>
      <c r="AX59" s="622"/>
      <c r="AY59" s="622"/>
      <c r="AZ59" s="622"/>
      <c r="BA59" s="622"/>
      <c r="BB59" s="622"/>
      <c r="BC59" s="622"/>
      <c r="BD59" s="623"/>
    </row>
    <row r="60" spans="1:56" ht="22.5" customHeight="1" thickTop="1" thickBot="1" x14ac:dyDescent="0.2">
      <c r="A60" s="60"/>
      <c r="B60" s="130"/>
      <c r="C60" s="608" t="s">
        <v>65</v>
      </c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10"/>
      <c r="Z60" s="61" t="str">
        <f>IF($T39="","",LEFT(RIGHT(" " &amp;SUMPRODUCT(N39:N59,T39:T59),9),1))</f>
        <v xml:space="preserve"> </v>
      </c>
      <c r="AA60" s="64" t="str">
        <f>IF($T39="","",LEFT(RIGHT(" " &amp;SUMPRODUCT(N39:N59,T39:T59),8),1))</f>
        <v xml:space="preserve"> </v>
      </c>
      <c r="AB60" s="62" t="str">
        <f>IF($T39="","",LEFT(RIGHT(" " &amp;SUMPRODUCT(N39:N59,T39:T59),7),1))</f>
        <v xml:space="preserve"> </v>
      </c>
      <c r="AC60" s="63" t="str">
        <f>IF($T39="","",LEFT(RIGHT(" " &amp;SUMPRODUCT(N39:N59,T39:T59),6),1))</f>
        <v>1</v>
      </c>
      <c r="AD60" s="64" t="str">
        <f>IF($T39="","",LEFT(RIGHT(" " &amp;SUMPRODUCT(N39:N59,T39:T59),5),1))</f>
        <v>8</v>
      </c>
      <c r="AE60" s="65" t="str">
        <f>IF($T39="","",LEFT(RIGHT(" " &amp;SUMPRODUCT(N39:N59,T39:T59),4),1))</f>
        <v>8</v>
      </c>
      <c r="AF60" s="66" t="str">
        <f>IF($T39="","",LEFT(RIGHT(" " &amp;SUMPRODUCT(N39:N59,T39:T59),3),1))</f>
        <v>5</v>
      </c>
      <c r="AG60" s="66" t="str">
        <f>IF($T39="","",LEFT(RIGHT(" " &amp;SUMPRODUCT(N39:N59,T39:T59),2),1))</f>
        <v>0</v>
      </c>
      <c r="AH60" s="67" t="str">
        <f>IF($T39="","",LEFT(RIGHT(" " &amp;SUMPRODUCT(N39:N59,T39:T59),1),1))</f>
        <v>0</v>
      </c>
      <c r="AI60" s="611"/>
      <c r="AJ60" s="612"/>
      <c r="AK60" s="612"/>
      <c r="AL60" s="612"/>
      <c r="AM60" s="612"/>
      <c r="AN60" s="613"/>
      <c r="BD60" s="131" t="s">
        <v>14</v>
      </c>
    </row>
    <row r="61" spans="1:56" ht="11.25" customHeight="1" thickTop="1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56" ht="24" customHeight="1" x14ac:dyDescent="0.2">
      <c r="A62" s="633" t="s">
        <v>69</v>
      </c>
      <c r="B62" s="633"/>
      <c r="C62" s="633"/>
      <c r="D62" s="634" t="str">
        <f>IF($AL$6="","",$AL$6)</f>
        <v>株式会社　神原組</v>
      </c>
      <c r="E62" s="634"/>
      <c r="F62" s="634"/>
      <c r="G62" s="634"/>
      <c r="H62" s="634"/>
      <c r="I62" s="634"/>
      <c r="J62" s="634"/>
      <c r="Q62" s="574" t="s">
        <v>70</v>
      </c>
      <c r="R62" s="574"/>
      <c r="S62" s="574"/>
      <c r="T62" s="574"/>
      <c r="U62" s="574"/>
      <c r="V62" s="574"/>
      <c r="W62" s="574"/>
      <c r="X62" s="574"/>
      <c r="Y62" s="574"/>
      <c r="Z62" s="574"/>
      <c r="AA62" s="574"/>
      <c r="AB62" s="574"/>
      <c r="AC62" s="574"/>
      <c r="AD62" s="574"/>
      <c r="AE62" s="574"/>
      <c r="AH62" s="126" t="s">
        <v>71</v>
      </c>
      <c r="AI62" s="126"/>
      <c r="AJ62" s="629"/>
      <c r="AK62" s="629"/>
      <c r="AL62" s="127" t="s">
        <v>72</v>
      </c>
      <c r="AM62" s="582"/>
      <c r="AN62" s="582"/>
      <c r="AS62" s="627" t="str">
        <f>IF($AS$1="","",$AS$1)</f>
        <v>平成</v>
      </c>
      <c r="AT62" s="627"/>
      <c r="AU62" s="627"/>
      <c r="AV62" s="628">
        <f>IF($AV$1="","",$AV$1)</f>
        <v>28</v>
      </c>
      <c r="AW62" s="628"/>
      <c r="AX62" s="3" t="s">
        <v>2</v>
      </c>
      <c r="AY62" s="628">
        <f>IF($AY$1="","",$AY$1)</f>
        <v>7</v>
      </c>
      <c r="AZ62" s="628"/>
      <c r="BA62" s="3" t="s">
        <v>56</v>
      </c>
      <c r="BB62" s="628">
        <f>IF($BB$1="","",$BB$1)</f>
        <v>20</v>
      </c>
      <c r="BC62" s="628"/>
      <c r="BD62" s="3" t="s">
        <v>4</v>
      </c>
    </row>
    <row r="63" spans="1:56" ht="11.25" customHeight="1" thickBot="1" x14ac:dyDescent="0.25">
      <c r="AC63" s="93"/>
      <c r="AD63" s="93"/>
    </row>
    <row r="64" spans="1:56" ht="23.25" customHeight="1" thickTop="1" x14ac:dyDescent="0.2">
      <c r="A64" s="106" t="s">
        <v>56</v>
      </c>
      <c r="B64" s="107" t="s">
        <v>4</v>
      </c>
      <c r="C64" s="459" t="s">
        <v>57</v>
      </c>
      <c r="D64" s="460"/>
      <c r="E64" s="460"/>
      <c r="F64" s="460"/>
      <c r="G64" s="460"/>
      <c r="H64" s="460"/>
      <c r="I64" s="460"/>
      <c r="J64" s="460"/>
      <c r="K64" s="460"/>
      <c r="L64" s="460"/>
      <c r="M64" s="478"/>
      <c r="N64" s="630" t="s">
        <v>31</v>
      </c>
      <c r="O64" s="631"/>
      <c r="P64" s="632"/>
      <c r="Q64" s="630" t="s">
        <v>58</v>
      </c>
      <c r="R64" s="631"/>
      <c r="S64" s="632"/>
      <c r="T64" s="630" t="s">
        <v>32</v>
      </c>
      <c r="U64" s="631"/>
      <c r="V64" s="631"/>
      <c r="W64" s="631"/>
      <c r="X64" s="631"/>
      <c r="Y64" s="632"/>
      <c r="Z64" s="630" t="s">
        <v>59</v>
      </c>
      <c r="AA64" s="631"/>
      <c r="AB64" s="631"/>
      <c r="AC64" s="631"/>
      <c r="AD64" s="631"/>
      <c r="AE64" s="631"/>
      <c r="AF64" s="631"/>
      <c r="AG64" s="631"/>
      <c r="AH64" s="632"/>
      <c r="AI64" s="459" t="s">
        <v>60</v>
      </c>
      <c r="AJ64" s="460"/>
      <c r="AK64" s="460"/>
      <c r="AL64" s="460"/>
      <c r="AM64" s="460"/>
      <c r="AN64" s="461"/>
      <c r="AO64" s="108"/>
      <c r="AP64" s="624" t="s">
        <v>61</v>
      </c>
      <c r="AQ64" s="625"/>
      <c r="AR64" s="625"/>
      <c r="AS64" s="625"/>
      <c r="AT64" s="625"/>
      <c r="AU64" s="625"/>
      <c r="AV64" s="625"/>
      <c r="AW64" s="625"/>
      <c r="AX64" s="625"/>
      <c r="AY64" s="625"/>
      <c r="AZ64" s="625"/>
      <c r="BA64" s="625"/>
      <c r="BB64" s="625"/>
      <c r="BC64" s="625"/>
      <c r="BD64" s="626"/>
    </row>
    <row r="65" spans="1:56" ht="22.5" customHeight="1" x14ac:dyDescent="0.2">
      <c r="A65" s="109"/>
      <c r="B65" s="110"/>
      <c r="C65" s="591"/>
      <c r="D65" s="592"/>
      <c r="E65" s="592"/>
      <c r="F65" s="592"/>
      <c r="G65" s="592"/>
      <c r="H65" s="592"/>
      <c r="I65" s="592"/>
      <c r="J65" s="592"/>
      <c r="K65" s="592"/>
      <c r="L65" s="592"/>
      <c r="M65" s="593"/>
      <c r="N65" s="605"/>
      <c r="O65" s="606"/>
      <c r="P65" s="607"/>
      <c r="Q65" s="594"/>
      <c r="R65" s="595"/>
      <c r="S65" s="596"/>
      <c r="T65" s="597"/>
      <c r="U65" s="598"/>
      <c r="V65" s="598"/>
      <c r="W65" s="598"/>
      <c r="X65" s="598"/>
      <c r="Y65" s="599"/>
      <c r="Z65" s="23" t="str">
        <f t="shared" ref="Z65:Z85" si="18">IF($T65="","",LEFT(RIGHT(" " &amp;ROUND($N65*$T65,0),9),1))</f>
        <v/>
      </c>
      <c r="AA65" s="26" t="str">
        <f t="shared" ref="AA65:AA85" si="19">IF($T65="","",LEFT(RIGHT(" " &amp;ROUND($N65*$T65,0),8),1))</f>
        <v/>
      </c>
      <c r="AB65" s="24" t="str">
        <f t="shared" ref="AB65:AB85" si="20">IF($T65="","",LEFT(RIGHT(" " &amp;ROUND($N65*$T65,0),7),1))</f>
        <v/>
      </c>
      <c r="AC65" s="25" t="str">
        <f t="shared" ref="AC65:AC85" si="21">IF($T65="","",LEFT(RIGHT(" " &amp;ROUND($N65*$T65,0),6),1))</f>
        <v/>
      </c>
      <c r="AD65" s="26" t="str">
        <f t="shared" ref="AD65:AD85" si="22">IF($T65="","",LEFT(RIGHT(" " &amp;ROUND($N65*$T65,0),5),1))</f>
        <v/>
      </c>
      <c r="AE65" s="27" t="str">
        <f t="shared" ref="AE65:AE85" si="23">IF($T65="","",LEFT(RIGHT(" " &amp;ROUND($N65*$T65,0),4),1))</f>
        <v/>
      </c>
      <c r="AF65" s="28" t="str">
        <f t="shared" ref="AF65:AF85" si="24">IF($T65="","",LEFT(RIGHT(" " &amp;ROUND($N65*$T65,0),3),1))</f>
        <v/>
      </c>
      <c r="AG65" s="28" t="str">
        <f t="shared" ref="AG65:AG85" si="25">IF($T65="","",LEFT(RIGHT(" " &amp;ROUND($N65*$T65,0),2),1))</f>
        <v/>
      </c>
      <c r="AH65" s="29" t="str">
        <f t="shared" ref="AH65:AH85" si="26">IF($T65="","",LEFT(RIGHT(" " &amp;ROUND($N65*$T65,0),1),1))</f>
        <v/>
      </c>
      <c r="AI65" s="600"/>
      <c r="AJ65" s="601"/>
      <c r="AK65" s="601"/>
      <c r="AL65" s="601"/>
      <c r="AM65" s="601"/>
      <c r="AN65" s="602"/>
      <c r="AO65" s="108"/>
      <c r="AP65" s="603"/>
      <c r="AQ65" s="604"/>
      <c r="AR65" s="604"/>
      <c r="AS65" s="604"/>
      <c r="AT65" s="604"/>
      <c r="AU65" s="589"/>
      <c r="AV65" s="589"/>
      <c r="AW65" s="589"/>
      <c r="AX65" s="589"/>
      <c r="AY65" s="589"/>
      <c r="AZ65" s="589"/>
      <c r="BA65" s="589"/>
      <c r="BB65" s="589"/>
      <c r="BC65" s="589"/>
      <c r="BD65" s="590"/>
    </row>
    <row r="66" spans="1:56" ht="22.5" customHeight="1" x14ac:dyDescent="0.2">
      <c r="A66" s="109"/>
      <c r="B66" s="110"/>
      <c r="C66" s="591"/>
      <c r="D66" s="592"/>
      <c r="E66" s="592"/>
      <c r="F66" s="592"/>
      <c r="G66" s="592"/>
      <c r="H66" s="592"/>
      <c r="I66" s="592"/>
      <c r="J66" s="592"/>
      <c r="K66" s="592"/>
      <c r="L66" s="592"/>
      <c r="M66" s="593"/>
      <c r="N66" s="605"/>
      <c r="O66" s="606"/>
      <c r="P66" s="607"/>
      <c r="Q66" s="594"/>
      <c r="R66" s="595"/>
      <c r="S66" s="596"/>
      <c r="T66" s="597"/>
      <c r="U66" s="598"/>
      <c r="V66" s="598"/>
      <c r="W66" s="598"/>
      <c r="X66" s="598"/>
      <c r="Y66" s="599"/>
      <c r="Z66" s="23" t="str">
        <f t="shared" si="18"/>
        <v/>
      </c>
      <c r="AA66" s="26" t="str">
        <f t="shared" si="19"/>
        <v/>
      </c>
      <c r="AB66" s="24" t="str">
        <f t="shared" si="20"/>
        <v/>
      </c>
      <c r="AC66" s="25" t="str">
        <f t="shared" si="21"/>
        <v/>
      </c>
      <c r="AD66" s="26" t="str">
        <f t="shared" si="22"/>
        <v/>
      </c>
      <c r="AE66" s="27" t="str">
        <f t="shared" si="23"/>
        <v/>
      </c>
      <c r="AF66" s="28" t="str">
        <f t="shared" si="24"/>
        <v/>
      </c>
      <c r="AG66" s="28" t="str">
        <f t="shared" si="25"/>
        <v/>
      </c>
      <c r="AH66" s="29" t="str">
        <f t="shared" si="26"/>
        <v/>
      </c>
      <c r="AI66" s="600"/>
      <c r="AJ66" s="601"/>
      <c r="AK66" s="601"/>
      <c r="AL66" s="601"/>
      <c r="AM66" s="601"/>
      <c r="AN66" s="602"/>
      <c r="AO66" s="108"/>
      <c r="AP66" s="603"/>
      <c r="AQ66" s="604"/>
      <c r="AR66" s="604"/>
      <c r="AS66" s="604"/>
      <c r="AT66" s="604"/>
      <c r="AU66" s="589"/>
      <c r="AV66" s="589"/>
      <c r="AW66" s="589"/>
      <c r="AX66" s="589"/>
      <c r="AY66" s="589"/>
      <c r="AZ66" s="589"/>
      <c r="BA66" s="589"/>
      <c r="BB66" s="589"/>
      <c r="BC66" s="589"/>
      <c r="BD66" s="590"/>
    </row>
    <row r="67" spans="1:56" ht="22.5" customHeight="1" x14ac:dyDescent="0.2">
      <c r="A67" s="109"/>
      <c r="B67" s="110"/>
      <c r="C67" s="591"/>
      <c r="D67" s="592"/>
      <c r="E67" s="592"/>
      <c r="F67" s="592"/>
      <c r="G67" s="592"/>
      <c r="H67" s="592"/>
      <c r="I67" s="592"/>
      <c r="J67" s="592"/>
      <c r="K67" s="592"/>
      <c r="L67" s="592"/>
      <c r="M67" s="593"/>
      <c r="N67" s="605"/>
      <c r="O67" s="606"/>
      <c r="P67" s="607"/>
      <c r="Q67" s="594"/>
      <c r="R67" s="595"/>
      <c r="S67" s="596"/>
      <c r="T67" s="597"/>
      <c r="U67" s="598"/>
      <c r="V67" s="598"/>
      <c r="W67" s="598"/>
      <c r="X67" s="598"/>
      <c r="Y67" s="599"/>
      <c r="Z67" s="23" t="str">
        <f t="shared" si="18"/>
        <v/>
      </c>
      <c r="AA67" s="26" t="str">
        <f t="shared" si="19"/>
        <v/>
      </c>
      <c r="AB67" s="24" t="str">
        <f t="shared" si="20"/>
        <v/>
      </c>
      <c r="AC67" s="25" t="str">
        <f t="shared" si="21"/>
        <v/>
      </c>
      <c r="AD67" s="26" t="str">
        <f t="shared" si="22"/>
        <v/>
      </c>
      <c r="AE67" s="27" t="str">
        <f t="shared" si="23"/>
        <v/>
      </c>
      <c r="AF67" s="28" t="str">
        <f t="shared" si="24"/>
        <v/>
      </c>
      <c r="AG67" s="28" t="str">
        <f t="shared" si="25"/>
        <v/>
      </c>
      <c r="AH67" s="29" t="str">
        <f t="shared" si="26"/>
        <v/>
      </c>
      <c r="AI67" s="600"/>
      <c r="AJ67" s="601"/>
      <c r="AK67" s="601"/>
      <c r="AL67" s="601"/>
      <c r="AM67" s="601"/>
      <c r="AN67" s="602"/>
      <c r="AO67" s="108"/>
      <c r="AP67" s="603"/>
      <c r="AQ67" s="604"/>
      <c r="AR67" s="604"/>
      <c r="AS67" s="604"/>
      <c r="AT67" s="604"/>
      <c r="AU67" s="589"/>
      <c r="AV67" s="589"/>
      <c r="AW67" s="589"/>
      <c r="AX67" s="589"/>
      <c r="AY67" s="589"/>
      <c r="AZ67" s="589"/>
      <c r="BA67" s="589"/>
      <c r="BB67" s="589"/>
      <c r="BC67" s="589"/>
      <c r="BD67" s="590"/>
    </row>
    <row r="68" spans="1:56" ht="22.5" customHeight="1" x14ac:dyDescent="0.2">
      <c r="A68" s="109"/>
      <c r="B68" s="110"/>
      <c r="C68" s="591"/>
      <c r="D68" s="592"/>
      <c r="E68" s="592"/>
      <c r="F68" s="592"/>
      <c r="G68" s="592"/>
      <c r="H68" s="592"/>
      <c r="I68" s="592"/>
      <c r="J68" s="592"/>
      <c r="K68" s="592"/>
      <c r="L68" s="592"/>
      <c r="M68" s="593"/>
      <c r="N68" s="605"/>
      <c r="O68" s="606"/>
      <c r="P68" s="607"/>
      <c r="Q68" s="594"/>
      <c r="R68" s="595"/>
      <c r="S68" s="596"/>
      <c r="T68" s="597"/>
      <c r="U68" s="598"/>
      <c r="V68" s="598"/>
      <c r="W68" s="598"/>
      <c r="X68" s="598"/>
      <c r="Y68" s="599"/>
      <c r="Z68" s="23" t="str">
        <f t="shared" si="18"/>
        <v/>
      </c>
      <c r="AA68" s="26" t="str">
        <f t="shared" si="19"/>
        <v/>
      </c>
      <c r="AB68" s="24" t="str">
        <f t="shared" si="20"/>
        <v/>
      </c>
      <c r="AC68" s="25" t="str">
        <f t="shared" si="21"/>
        <v/>
      </c>
      <c r="AD68" s="26" t="str">
        <f t="shared" si="22"/>
        <v/>
      </c>
      <c r="AE68" s="27" t="str">
        <f t="shared" si="23"/>
        <v/>
      </c>
      <c r="AF68" s="28" t="str">
        <f t="shared" si="24"/>
        <v/>
      </c>
      <c r="AG68" s="28" t="str">
        <f t="shared" si="25"/>
        <v/>
      </c>
      <c r="AH68" s="29" t="str">
        <f t="shared" si="26"/>
        <v/>
      </c>
      <c r="AI68" s="600"/>
      <c r="AJ68" s="601"/>
      <c r="AK68" s="601"/>
      <c r="AL68" s="601"/>
      <c r="AM68" s="601"/>
      <c r="AN68" s="602"/>
      <c r="AO68" s="108"/>
      <c r="AP68" s="603"/>
      <c r="AQ68" s="604"/>
      <c r="AR68" s="604"/>
      <c r="AS68" s="604"/>
      <c r="AT68" s="604"/>
      <c r="AU68" s="589"/>
      <c r="AV68" s="589"/>
      <c r="AW68" s="589"/>
      <c r="AX68" s="589"/>
      <c r="AY68" s="589"/>
      <c r="AZ68" s="589"/>
      <c r="BA68" s="589"/>
      <c r="BB68" s="589"/>
      <c r="BC68" s="589"/>
      <c r="BD68" s="590"/>
    </row>
    <row r="69" spans="1:56" ht="22.5" customHeight="1" x14ac:dyDescent="0.2">
      <c r="A69" s="109"/>
      <c r="B69" s="110"/>
      <c r="C69" s="591"/>
      <c r="D69" s="592"/>
      <c r="E69" s="592"/>
      <c r="F69" s="592"/>
      <c r="G69" s="592"/>
      <c r="H69" s="592"/>
      <c r="I69" s="592"/>
      <c r="J69" s="592"/>
      <c r="K69" s="592"/>
      <c r="L69" s="592"/>
      <c r="M69" s="593"/>
      <c r="N69" s="605"/>
      <c r="O69" s="606"/>
      <c r="P69" s="607"/>
      <c r="Q69" s="594"/>
      <c r="R69" s="595"/>
      <c r="S69" s="596"/>
      <c r="T69" s="597"/>
      <c r="U69" s="598"/>
      <c r="V69" s="598"/>
      <c r="W69" s="598"/>
      <c r="X69" s="598"/>
      <c r="Y69" s="599"/>
      <c r="Z69" s="23" t="str">
        <f t="shared" si="18"/>
        <v/>
      </c>
      <c r="AA69" s="26" t="str">
        <f t="shared" si="19"/>
        <v/>
      </c>
      <c r="AB69" s="24" t="str">
        <f t="shared" si="20"/>
        <v/>
      </c>
      <c r="AC69" s="25" t="str">
        <f t="shared" si="21"/>
        <v/>
      </c>
      <c r="AD69" s="26" t="str">
        <f t="shared" si="22"/>
        <v/>
      </c>
      <c r="AE69" s="27" t="str">
        <f t="shared" si="23"/>
        <v/>
      </c>
      <c r="AF69" s="28" t="str">
        <f t="shared" si="24"/>
        <v/>
      </c>
      <c r="AG69" s="28" t="str">
        <f t="shared" si="25"/>
        <v/>
      </c>
      <c r="AH69" s="29" t="str">
        <f t="shared" si="26"/>
        <v/>
      </c>
      <c r="AI69" s="600"/>
      <c r="AJ69" s="601"/>
      <c r="AK69" s="601"/>
      <c r="AL69" s="601"/>
      <c r="AM69" s="601"/>
      <c r="AN69" s="602"/>
      <c r="AO69" s="108"/>
      <c r="AP69" s="603"/>
      <c r="AQ69" s="604"/>
      <c r="AR69" s="604"/>
      <c r="AS69" s="604"/>
      <c r="AT69" s="604"/>
      <c r="AU69" s="589"/>
      <c r="AV69" s="589"/>
      <c r="AW69" s="589"/>
      <c r="AX69" s="589"/>
      <c r="AY69" s="589"/>
      <c r="AZ69" s="589"/>
      <c r="BA69" s="589"/>
      <c r="BB69" s="589"/>
      <c r="BC69" s="589"/>
      <c r="BD69" s="590"/>
    </row>
    <row r="70" spans="1:56" ht="22.5" customHeight="1" x14ac:dyDescent="0.2">
      <c r="A70" s="109"/>
      <c r="B70" s="110"/>
      <c r="C70" s="591"/>
      <c r="D70" s="592"/>
      <c r="E70" s="592"/>
      <c r="F70" s="592"/>
      <c r="G70" s="592"/>
      <c r="H70" s="592"/>
      <c r="I70" s="592"/>
      <c r="J70" s="592"/>
      <c r="K70" s="592"/>
      <c r="L70" s="592"/>
      <c r="M70" s="593"/>
      <c r="N70" s="605"/>
      <c r="O70" s="606"/>
      <c r="P70" s="607"/>
      <c r="Q70" s="594"/>
      <c r="R70" s="595"/>
      <c r="S70" s="596"/>
      <c r="T70" s="597"/>
      <c r="U70" s="598"/>
      <c r="V70" s="598"/>
      <c r="W70" s="598"/>
      <c r="X70" s="598"/>
      <c r="Y70" s="599"/>
      <c r="Z70" s="23" t="str">
        <f t="shared" si="18"/>
        <v/>
      </c>
      <c r="AA70" s="26" t="str">
        <f t="shared" si="19"/>
        <v/>
      </c>
      <c r="AB70" s="24" t="str">
        <f t="shared" si="20"/>
        <v/>
      </c>
      <c r="AC70" s="25" t="str">
        <f t="shared" si="21"/>
        <v/>
      </c>
      <c r="AD70" s="26" t="str">
        <f t="shared" si="22"/>
        <v/>
      </c>
      <c r="AE70" s="27" t="str">
        <f t="shared" si="23"/>
        <v/>
      </c>
      <c r="AF70" s="28" t="str">
        <f t="shared" si="24"/>
        <v/>
      </c>
      <c r="AG70" s="28" t="str">
        <f t="shared" si="25"/>
        <v/>
      </c>
      <c r="AH70" s="29" t="str">
        <f t="shared" si="26"/>
        <v/>
      </c>
      <c r="AI70" s="600"/>
      <c r="AJ70" s="601"/>
      <c r="AK70" s="601"/>
      <c r="AL70" s="601"/>
      <c r="AM70" s="601"/>
      <c r="AN70" s="602"/>
      <c r="AO70" s="108"/>
      <c r="AP70" s="603"/>
      <c r="AQ70" s="604"/>
      <c r="AR70" s="604"/>
      <c r="AS70" s="604"/>
      <c r="AT70" s="604"/>
      <c r="AU70" s="589"/>
      <c r="AV70" s="589"/>
      <c r="AW70" s="589"/>
      <c r="AX70" s="589"/>
      <c r="AY70" s="589"/>
      <c r="AZ70" s="589"/>
      <c r="BA70" s="589"/>
      <c r="BB70" s="589"/>
      <c r="BC70" s="589"/>
      <c r="BD70" s="590"/>
    </row>
    <row r="71" spans="1:56" ht="22.5" customHeight="1" x14ac:dyDescent="0.2">
      <c r="A71" s="109"/>
      <c r="B71" s="110"/>
      <c r="C71" s="591"/>
      <c r="D71" s="592"/>
      <c r="E71" s="592"/>
      <c r="F71" s="592"/>
      <c r="G71" s="592"/>
      <c r="H71" s="592"/>
      <c r="I71" s="592"/>
      <c r="J71" s="592"/>
      <c r="K71" s="592"/>
      <c r="L71" s="592"/>
      <c r="M71" s="593"/>
      <c r="N71" s="605"/>
      <c r="O71" s="606"/>
      <c r="P71" s="607"/>
      <c r="Q71" s="594"/>
      <c r="R71" s="595"/>
      <c r="S71" s="596"/>
      <c r="T71" s="597"/>
      <c r="U71" s="598"/>
      <c r="V71" s="598"/>
      <c r="W71" s="598"/>
      <c r="X71" s="598"/>
      <c r="Y71" s="599"/>
      <c r="Z71" s="23" t="str">
        <f t="shared" si="18"/>
        <v/>
      </c>
      <c r="AA71" s="26" t="str">
        <f t="shared" si="19"/>
        <v/>
      </c>
      <c r="AB71" s="24" t="str">
        <f t="shared" si="20"/>
        <v/>
      </c>
      <c r="AC71" s="25" t="str">
        <f t="shared" si="21"/>
        <v/>
      </c>
      <c r="AD71" s="26" t="str">
        <f t="shared" si="22"/>
        <v/>
      </c>
      <c r="AE71" s="27" t="str">
        <f t="shared" si="23"/>
        <v/>
      </c>
      <c r="AF71" s="28" t="str">
        <f t="shared" si="24"/>
        <v/>
      </c>
      <c r="AG71" s="28" t="str">
        <f t="shared" si="25"/>
        <v/>
      </c>
      <c r="AH71" s="29" t="str">
        <f t="shared" si="26"/>
        <v/>
      </c>
      <c r="AI71" s="600"/>
      <c r="AJ71" s="601"/>
      <c r="AK71" s="601"/>
      <c r="AL71" s="601"/>
      <c r="AM71" s="601"/>
      <c r="AN71" s="602"/>
      <c r="AO71" s="108"/>
      <c r="AP71" s="603"/>
      <c r="AQ71" s="604"/>
      <c r="AR71" s="604"/>
      <c r="AS71" s="604"/>
      <c r="AT71" s="604"/>
      <c r="AU71" s="589"/>
      <c r="AV71" s="589"/>
      <c r="AW71" s="589"/>
      <c r="AX71" s="589"/>
      <c r="AY71" s="589"/>
      <c r="AZ71" s="589"/>
      <c r="BA71" s="589"/>
      <c r="BB71" s="589"/>
      <c r="BC71" s="589"/>
      <c r="BD71" s="590"/>
    </row>
    <row r="72" spans="1:56" ht="22.5" customHeight="1" x14ac:dyDescent="0.2">
      <c r="A72" s="109"/>
      <c r="B72" s="110"/>
      <c r="C72" s="591"/>
      <c r="D72" s="592"/>
      <c r="E72" s="592"/>
      <c r="F72" s="592"/>
      <c r="G72" s="592"/>
      <c r="H72" s="592"/>
      <c r="I72" s="592"/>
      <c r="J72" s="592"/>
      <c r="K72" s="592"/>
      <c r="L72" s="592"/>
      <c r="M72" s="593"/>
      <c r="N72" s="605"/>
      <c r="O72" s="606"/>
      <c r="P72" s="607"/>
      <c r="Q72" s="594"/>
      <c r="R72" s="595"/>
      <c r="S72" s="596"/>
      <c r="T72" s="597"/>
      <c r="U72" s="598"/>
      <c r="V72" s="598"/>
      <c r="W72" s="598"/>
      <c r="X72" s="598"/>
      <c r="Y72" s="599"/>
      <c r="Z72" s="23" t="str">
        <f t="shared" si="18"/>
        <v/>
      </c>
      <c r="AA72" s="26" t="str">
        <f t="shared" si="19"/>
        <v/>
      </c>
      <c r="AB72" s="24" t="str">
        <f t="shared" si="20"/>
        <v/>
      </c>
      <c r="AC72" s="25" t="str">
        <f t="shared" si="21"/>
        <v/>
      </c>
      <c r="AD72" s="26" t="str">
        <f t="shared" si="22"/>
        <v/>
      </c>
      <c r="AE72" s="27" t="str">
        <f t="shared" si="23"/>
        <v/>
      </c>
      <c r="AF72" s="28" t="str">
        <f t="shared" si="24"/>
        <v/>
      </c>
      <c r="AG72" s="28" t="str">
        <f t="shared" si="25"/>
        <v/>
      </c>
      <c r="AH72" s="29" t="str">
        <f t="shared" si="26"/>
        <v/>
      </c>
      <c r="AI72" s="600"/>
      <c r="AJ72" s="601"/>
      <c r="AK72" s="601"/>
      <c r="AL72" s="601"/>
      <c r="AM72" s="601"/>
      <c r="AN72" s="602"/>
      <c r="AO72" s="108"/>
      <c r="AP72" s="603"/>
      <c r="AQ72" s="604"/>
      <c r="AR72" s="604"/>
      <c r="AS72" s="604"/>
      <c r="AT72" s="604"/>
      <c r="AU72" s="589"/>
      <c r="AV72" s="589"/>
      <c r="AW72" s="589"/>
      <c r="AX72" s="589"/>
      <c r="AY72" s="589"/>
      <c r="AZ72" s="589"/>
      <c r="BA72" s="589"/>
      <c r="BB72" s="589"/>
      <c r="BC72" s="589"/>
      <c r="BD72" s="590"/>
    </row>
    <row r="73" spans="1:56" ht="22.5" customHeight="1" x14ac:dyDescent="0.2">
      <c r="A73" s="109"/>
      <c r="B73" s="110"/>
      <c r="C73" s="591"/>
      <c r="D73" s="592"/>
      <c r="E73" s="592"/>
      <c r="F73" s="592"/>
      <c r="G73" s="592"/>
      <c r="H73" s="592"/>
      <c r="I73" s="592"/>
      <c r="J73" s="592"/>
      <c r="K73" s="592"/>
      <c r="L73" s="592"/>
      <c r="M73" s="593"/>
      <c r="N73" s="605"/>
      <c r="O73" s="606"/>
      <c r="P73" s="607"/>
      <c r="Q73" s="594"/>
      <c r="R73" s="595"/>
      <c r="S73" s="596"/>
      <c r="T73" s="597"/>
      <c r="U73" s="598"/>
      <c r="V73" s="598"/>
      <c r="W73" s="598"/>
      <c r="X73" s="598"/>
      <c r="Y73" s="599"/>
      <c r="Z73" s="23" t="str">
        <f t="shared" si="18"/>
        <v/>
      </c>
      <c r="AA73" s="26" t="str">
        <f t="shared" si="19"/>
        <v/>
      </c>
      <c r="AB73" s="24" t="str">
        <f t="shared" si="20"/>
        <v/>
      </c>
      <c r="AC73" s="25" t="str">
        <f t="shared" si="21"/>
        <v/>
      </c>
      <c r="AD73" s="26" t="str">
        <f t="shared" si="22"/>
        <v/>
      </c>
      <c r="AE73" s="27" t="str">
        <f t="shared" si="23"/>
        <v/>
      </c>
      <c r="AF73" s="28" t="str">
        <f t="shared" si="24"/>
        <v/>
      </c>
      <c r="AG73" s="28" t="str">
        <f t="shared" si="25"/>
        <v/>
      </c>
      <c r="AH73" s="29" t="str">
        <f t="shared" si="26"/>
        <v/>
      </c>
      <c r="AI73" s="600"/>
      <c r="AJ73" s="601"/>
      <c r="AK73" s="601"/>
      <c r="AL73" s="601"/>
      <c r="AM73" s="601"/>
      <c r="AN73" s="602"/>
      <c r="AO73" s="108"/>
      <c r="AP73" s="603"/>
      <c r="AQ73" s="604"/>
      <c r="AR73" s="604"/>
      <c r="AS73" s="604"/>
      <c r="AT73" s="604"/>
      <c r="AU73" s="589"/>
      <c r="AV73" s="589"/>
      <c r="AW73" s="589"/>
      <c r="AX73" s="589"/>
      <c r="AY73" s="589"/>
      <c r="AZ73" s="589"/>
      <c r="BA73" s="589"/>
      <c r="BB73" s="589"/>
      <c r="BC73" s="589"/>
      <c r="BD73" s="590"/>
    </row>
    <row r="74" spans="1:56" ht="22.5" customHeight="1" x14ac:dyDescent="0.2">
      <c r="A74" s="109"/>
      <c r="B74" s="110"/>
      <c r="C74" s="591"/>
      <c r="D74" s="592"/>
      <c r="E74" s="592"/>
      <c r="F74" s="592"/>
      <c r="G74" s="592"/>
      <c r="H74" s="592"/>
      <c r="I74" s="592"/>
      <c r="J74" s="592"/>
      <c r="K74" s="592"/>
      <c r="L74" s="592"/>
      <c r="M74" s="593"/>
      <c r="N74" s="605"/>
      <c r="O74" s="606"/>
      <c r="P74" s="607"/>
      <c r="Q74" s="594"/>
      <c r="R74" s="595"/>
      <c r="S74" s="596"/>
      <c r="T74" s="597"/>
      <c r="U74" s="598"/>
      <c r="V74" s="598"/>
      <c r="W74" s="598"/>
      <c r="X74" s="598"/>
      <c r="Y74" s="599"/>
      <c r="Z74" s="23" t="str">
        <f t="shared" si="18"/>
        <v/>
      </c>
      <c r="AA74" s="26" t="str">
        <f t="shared" si="19"/>
        <v/>
      </c>
      <c r="AB74" s="24" t="str">
        <f t="shared" si="20"/>
        <v/>
      </c>
      <c r="AC74" s="25" t="str">
        <f t="shared" si="21"/>
        <v/>
      </c>
      <c r="AD74" s="26" t="str">
        <f t="shared" si="22"/>
        <v/>
      </c>
      <c r="AE74" s="27" t="str">
        <f t="shared" si="23"/>
        <v/>
      </c>
      <c r="AF74" s="28" t="str">
        <f t="shared" si="24"/>
        <v/>
      </c>
      <c r="AG74" s="28" t="str">
        <f t="shared" si="25"/>
        <v/>
      </c>
      <c r="AH74" s="29" t="str">
        <f t="shared" si="26"/>
        <v/>
      </c>
      <c r="AI74" s="600"/>
      <c r="AJ74" s="601"/>
      <c r="AK74" s="601"/>
      <c r="AL74" s="601"/>
      <c r="AM74" s="601"/>
      <c r="AN74" s="602"/>
      <c r="AO74" s="108"/>
      <c r="AP74" s="603"/>
      <c r="AQ74" s="604"/>
      <c r="AR74" s="604"/>
      <c r="AS74" s="604"/>
      <c r="AT74" s="604"/>
      <c r="AU74" s="589"/>
      <c r="AV74" s="589"/>
      <c r="AW74" s="589"/>
      <c r="AX74" s="589"/>
      <c r="AY74" s="589"/>
      <c r="AZ74" s="589"/>
      <c r="BA74" s="589"/>
      <c r="BB74" s="589"/>
      <c r="BC74" s="589"/>
      <c r="BD74" s="590"/>
    </row>
    <row r="75" spans="1:56" ht="22.5" customHeight="1" x14ac:dyDescent="0.2">
      <c r="A75" s="109"/>
      <c r="B75" s="110"/>
      <c r="C75" s="591"/>
      <c r="D75" s="592"/>
      <c r="E75" s="592"/>
      <c r="F75" s="592"/>
      <c r="G75" s="592"/>
      <c r="H75" s="592"/>
      <c r="I75" s="592"/>
      <c r="J75" s="592"/>
      <c r="K75" s="592"/>
      <c r="L75" s="592"/>
      <c r="M75" s="593"/>
      <c r="N75" s="605"/>
      <c r="O75" s="606"/>
      <c r="P75" s="607"/>
      <c r="Q75" s="594"/>
      <c r="R75" s="595"/>
      <c r="S75" s="596"/>
      <c r="T75" s="597"/>
      <c r="U75" s="598"/>
      <c r="V75" s="598"/>
      <c r="W75" s="598"/>
      <c r="X75" s="598"/>
      <c r="Y75" s="599"/>
      <c r="Z75" s="23" t="str">
        <f t="shared" si="18"/>
        <v/>
      </c>
      <c r="AA75" s="26" t="str">
        <f t="shared" si="19"/>
        <v/>
      </c>
      <c r="AB75" s="24" t="str">
        <f t="shared" si="20"/>
        <v/>
      </c>
      <c r="AC75" s="25" t="str">
        <f t="shared" si="21"/>
        <v/>
      </c>
      <c r="AD75" s="26" t="str">
        <f t="shared" si="22"/>
        <v/>
      </c>
      <c r="AE75" s="27" t="str">
        <f t="shared" si="23"/>
        <v/>
      </c>
      <c r="AF75" s="28" t="str">
        <f t="shared" si="24"/>
        <v/>
      </c>
      <c r="AG75" s="28" t="str">
        <f t="shared" si="25"/>
        <v/>
      </c>
      <c r="AH75" s="29" t="str">
        <f t="shared" si="26"/>
        <v/>
      </c>
      <c r="AI75" s="600"/>
      <c r="AJ75" s="601"/>
      <c r="AK75" s="601"/>
      <c r="AL75" s="601"/>
      <c r="AM75" s="601"/>
      <c r="AN75" s="602"/>
      <c r="AO75" s="108"/>
      <c r="AP75" s="603"/>
      <c r="AQ75" s="604"/>
      <c r="AR75" s="604"/>
      <c r="AS75" s="604"/>
      <c r="AT75" s="604"/>
      <c r="AU75" s="589"/>
      <c r="AV75" s="589"/>
      <c r="AW75" s="589"/>
      <c r="AX75" s="589"/>
      <c r="AY75" s="589"/>
      <c r="AZ75" s="589"/>
      <c r="BA75" s="589"/>
      <c r="BB75" s="589"/>
      <c r="BC75" s="589"/>
      <c r="BD75" s="590"/>
    </row>
    <row r="76" spans="1:56" ht="22.5" customHeight="1" x14ac:dyDescent="0.2">
      <c r="A76" s="109"/>
      <c r="B76" s="110"/>
      <c r="C76" s="591"/>
      <c r="D76" s="592"/>
      <c r="E76" s="592"/>
      <c r="F76" s="592"/>
      <c r="G76" s="592"/>
      <c r="H76" s="592"/>
      <c r="I76" s="592"/>
      <c r="J76" s="592"/>
      <c r="K76" s="592"/>
      <c r="L76" s="592"/>
      <c r="M76" s="593"/>
      <c r="N76" s="605"/>
      <c r="O76" s="606"/>
      <c r="P76" s="607"/>
      <c r="Q76" s="594"/>
      <c r="R76" s="595"/>
      <c r="S76" s="596"/>
      <c r="T76" s="597"/>
      <c r="U76" s="598"/>
      <c r="V76" s="598"/>
      <c r="W76" s="598"/>
      <c r="X76" s="598"/>
      <c r="Y76" s="599"/>
      <c r="Z76" s="43" t="str">
        <f t="shared" si="18"/>
        <v/>
      </c>
      <c r="AA76" s="46" t="str">
        <f t="shared" si="19"/>
        <v/>
      </c>
      <c r="AB76" s="44" t="str">
        <f t="shared" si="20"/>
        <v/>
      </c>
      <c r="AC76" s="45" t="str">
        <f t="shared" si="21"/>
        <v/>
      </c>
      <c r="AD76" s="46" t="str">
        <f t="shared" si="22"/>
        <v/>
      </c>
      <c r="AE76" s="47" t="str">
        <f t="shared" si="23"/>
        <v/>
      </c>
      <c r="AF76" s="48" t="str">
        <f t="shared" si="24"/>
        <v/>
      </c>
      <c r="AG76" s="48" t="str">
        <f t="shared" si="25"/>
        <v/>
      </c>
      <c r="AH76" s="49" t="str">
        <f t="shared" si="26"/>
        <v/>
      </c>
      <c r="AI76" s="600"/>
      <c r="AJ76" s="601"/>
      <c r="AK76" s="601"/>
      <c r="AL76" s="601"/>
      <c r="AM76" s="601"/>
      <c r="AN76" s="602"/>
      <c r="AO76" s="108"/>
      <c r="AP76" s="603"/>
      <c r="AQ76" s="604"/>
      <c r="AR76" s="604"/>
      <c r="AS76" s="604"/>
      <c r="AT76" s="604"/>
      <c r="AU76" s="589"/>
      <c r="AV76" s="589"/>
      <c r="AW76" s="589"/>
      <c r="AX76" s="589"/>
      <c r="AY76" s="589"/>
      <c r="AZ76" s="589"/>
      <c r="BA76" s="589"/>
      <c r="BB76" s="589"/>
      <c r="BC76" s="589"/>
      <c r="BD76" s="590"/>
    </row>
    <row r="77" spans="1:56" ht="22.5" customHeight="1" x14ac:dyDescent="0.2">
      <c r="A77" s="109"/>
      <c r="B77" s="110"/>
      <c r="C77" s="591"/>
      <c r="D77" s="592"/>
      <c r="E77" s="592"/>
      <c r="F77" s="592"/>
      <c r="G77" s="592"/>
      <c r="H77" s="592"/>
      <c r="I77" s="592"/>
      <c r="J77" s="592"/>
      <c r="K77" s="592"/>
      <c r="L77" s="592"/>
      <c r="M77" s="593"/>
      <c r="N77" s="605"/>
      <c r="O77" s="606"/>
      <c r="P77" s="607"/>
      <c r="Q77" s="594"/>
      <c r="R77" s="595"/>
      <c r="S77" s="596"/>
      <c r="T77" s="597"/>
      <c r="U77" s="598"/>
      <c r="V77" s="598"/>
      <c r="W77" s="598"/>
      <c r="X77" s="598"/>
      <c r="Y77" s="599"/>
      <c r="Z77" s="23" t="str">
        <f t="shared" si="18"/>
        <v/>
      </c>
      <c r="AA77" s="26" t="str">
        <f t="shared" si="19"/>
        <v/>
      </c>
      <c r="AB77" s="24" t="str">
        <f t="shared" si="20"/>
        <v/>
      </c>
      <c r="AC77" s="25" t="str">
        <f t="shared" si="21"/>
        <v/>
      </c>
      <c r="AD77" s="26" t="str">
        <f t="shared" si="22"/>
        <v/>
      </c>
      <c r="AE77" s="27" t="str">
        <f t="shared" si="23"/>
        <v/>
      </c>
      <c r="AF77" s="28" t="str">
        <f t="shared" si="24"/>
        <v/>
      </c>
      <c r="AG77" s="28" t="str">
        <f t="shared" si="25"/>
        <v/>
      </c>
      <c r="AH77" s="29" t="str">
        <f t="shared" si="26"/>
        <v/>
      </c>
      <c r="AI77" s="600"/>
      <c r="AJ77" s="601"/>
      <c r="AK77" s="601"/>
      <c r="AL77" s="601"/>
      <c r="AM77" s="601"/>
      <c r="AN77" s="602"/>
      <c r="AO77" s="108"/>
      <c r="AP77" s="603"/>
      <c r="AQ77" s="604"/>
      <c r="AR77" s="604"/>
      <c r="AS77" s="604"/>
      <c r="AT77" s="604"/>
      <c r="AU77" s="589"/>
      <c r="AV77" s="589"/>
      <c r="AW77" s="589"/>
      <c r="AX77" s="589"/>
      <c r="AY77" s="589"/>
      <c r="AZ77" s="589"/>
      <c r="BA77" s="589"/>
      <c r="BB77" s="589"/>
      <c r="BC77" s="589"/>
      <c r="BD77" s="590"/>
    </row>
    <row r="78" spans="1:56" ht="22.5" customHeight="1" x14ac:dyDescent="0.2">
      <c r="A78" s="109"/>
      <c r="B78" s="110"/>
      <c r="C78" s="591"/>
      <c r="D78" s="592"/>
      <c r="E78" s="592"/>
      <c r="F78" s="592"/>
      <c r="G78" s="592"/>
      <c r="H78" s="592"/>
      <c r="I78" s="592"/>
      <c r="J78" s="592"/>
      <c r="K78" s="592"/>
      <c r="L78" s="592"/>
      <c r="M78" s="593"/>
      <c r="N78" s="605"/>
      <c r="O78" s="606"/>
      <c r="P78" s="607"/>
      <c r="Q78" s="594"/>
      <c r="R78" s="595"/>
      <c r="S78" s="596"/>
      <c r="T78" s="597"/>
      <c r="U78" s="598"/>
      <c r="V78" s="598"/>
      <c r="W78" s="598"/>
      <c r="X78" s="598"/>
      <c r="Y78" s="599"/>
      <c r="Z78" s="43" t="str">
        <f t="shared" si="18"/>
        <v/>
      </c>
      <c r="AA78" s="46" t="str">
        <f t="shared" si="19"/>
        <v/>
      </c>
      <c r="AB78" s="44" t="str">
        <f t="shared" si="20"/>
        <v/>
      </c>
      <c r="AC78" s="45" t="str">
        <f t="shared" si="21"/>
        <v/>
      </c>
      <c r="AD78" s="46" t="str">
        <f t="shared" si="22"/>
        <v/>
      </c>
      <c r="AE78" s="47" t="str">
        <f t="shared" si="23"/>
        <v/>
      </c>
      <c r="AF78" s="48" t="str">
        <f t="shared" si="24"/>
        <v/>
      </c>
      <c r="AG78" s="48" t="str">
        <f t="shared" si="25"/>
        <v/>
      </c>
      <c r="AH78" s="49" t="str">
        <f t="shared" si="26"/>
        <v/>
      </c>
      <c r="AI78" s="600"/>
      <c r="AJ78" s="601"/>
      <c r="AK78" s="601"/>
      <c r="AL78" s="601"/>
      <c r="AM78" s="601"/>
      <c r="AN78" s="602"/>
      <c r="AO78" s="108"/>
      <c r="AP78" s="603"/>
      <c r="AQ78" s="604"/>
      <c r="AR78" s="604"/>
      <c r="AS78" s="604"/>
      <c r="AT78" s="604"/>
      <c r="AU78" s="589"/>
      <c r="AV78" s="589"/>
      <c r="AW78" s="589"/>
      <c r="AX78" s="589"/>
      <c r="AY78" s="589"/>
      <c r="AZ78" s="589"/>
      <c r="BA78" s="589"/>
      <c r="BB78" s="589"/>
      <c r="BC78" s="589"/>
      <c r="BD78" s="590"/>
    </row>
    <row r="79" spans="1:56" ht="22.5" customHeight="1" x14ac:dyDescent="0.2">
      <c r="A79" s="109"/>
      <c r="B79" s="110"/>
      <c r="C79" s="591"/>
      <c r="D79" s="592"/>
      <c r="E79" s="592"/>
      <c r="F79" s="592"/>
      <c r="G79" s="592"/>
      <c r="H79" s="592"/>
      <c r="I79" s="592"/>
      <c r="J79" s="592"/>
      <c r="K79" s="592"/>
      <c r="L79" s="592"/>
      <c r="M79" s="593"/>
      <c r="N79" s="605"/>
      <c r="O79" s="606"/>
      <c r="P79" s="607"/>
      <c r="Q79" s="594"/>
      <c r="R79" s="595"/>
      <c r="S79" s="596"/>
      <c r="T79" s="597"/>
      <c r="U79" s="598"/>
      <c r="V79" s="598"/>
      <c r="W79" s="598"/>
      <c r="X79" s="598"/>
      <c r="Y79" s="599"/>
      <c r="Z79" s="23" t="str">
        <f t="shared" si="18"/>
        <v/>
      </c>
      <c r="AA79" s="26" t="str">
        <f t="shared" si="19"/>
        <v/>
      </c>
      <c r="AB79" s="24" t="str">
        <f t="shared" si="20"/>
        <v/>
      </c>
      <c r="AC79" s="25" t="str">
        <f t="shared" si="21"/>
        <v/>
      </c>
      <c r="AD79" s="26" t="str">
        <f t="shared" si="22"/>
        <v/>
      </c>
      <c r="AE79" s="27" t="str">
        <f t="shared" si="23"/>
        <v/>
      </c>
      <c r="AF79" s="28" t="str">
        <f t="shared" si="24"/>
        <v/>
      </c>
      <c r="AG79" s="28" t="str">
        <f t="shared" si="25"/>
        <v/>
      </c>
      <c r="AH79" s="29" t="str">
        <f t="shared" si="26"/>
        <v/>
      </c>
      <c r="AI79" s="600"/>
      <c r="AJ79" s="601"/>
      <c r="AK79" s="601"/>
      <c r="AL79" s="601"/>
      <c r="AM79" s="601"/>
      <c r="AN79" s="602"/>
      <c r="AO79" s="108"/>
      <c r="AP79" s="603"/>
      <c r="AQ79" s="604"/>
      <c r="AR79" s="604"/>
      <c r="AS79" s="604"/>
      <c r="AT79" s="604"/>
      <c r="AU79" s="589"/>
      <c r="AV79" s="589"/>
      <c r="AW79" s="589"/>
      <c r="AX79" s="589"/>
      <c r="AY79" s="589"/>
      <c r="AZ79" s="589"/>
      <c r="BA79" s="589"/>
      <c r="BB79" s="589"/>
      <c r="BC79" s="589"/>
      <c r="BD79" s="590"/>
    </row>
    <row r="80" spans="1:56" ht="22.5" customHeight="1" x14ac:dyDescent="0.2">
      <c r="A80" s="109"/>
      <c r="B80" s="110"/>
      <c r="C80" s="591"/>
      <c r="D80" s="592"/>
      <c r="E80" s="592"/>
      <c r="F80" s="592"/>
      <c r="G80" s="592"/>
      <c r="H80" s="592"/>
      <c r="I80" s="592"/>
      <c r="J80" s="592"/>
      <c r="K80" s="592"/>
      <c r="L80" s="592"/>
      <c r="M80" s="593"/>
      <c r="N80" s="605"/>
      <c r="O80" s="606"/>
      <c r="P80" s="607"/>
      <c r="Q80" s="594"/>
      <c r="R80" s="595"/>
      <c r="S80" s="596"/>
      <c r="T80" s="597"/>
      <c r="U80" s="598"/>
      <c r="V80" s="598"/>
      <c r="W80" s="598"/>
      <c r="X80" s="598"/>
      <c r="Y80" s="599"/>
      <c r="Z80" s="43" t="str">
        <f t="shared" si="18"/>
        <v/>
      </c>
      <c r="AA80" s="46" t="str">
        <f t="shared" si="19"/>
        <v/>
      </c>
      <c r="AB80" s="44" t="str">
        <f t="shared" si="20"/>
        <v/>
      </c>
      <c r="AC80" s="45" t="str">
        <f t="shared" si="21"/>
        <v/>
      </c>
      <c r="AD80" s="46" t="str">
        <f t="shared" si="22"/>
        <v/>
      </c>
      <c r="AE80" s="47" t="str">
        <f t="shared" si="23"/>
        <v/>
      </c>
      <c r="AF80" s="48" t="str">
        <f t="shared" si="24"/>
        <v/>
      </c>
      <c r="AG80" s="48" t="str">
        <f t="shared" si="25"/>
        <v/>
      </c>
      <c r="AH80" s="49" t="str">
        <f t="shared" si="26"/>
        <v/>
      </c>
      <c r="AI80" s="600"/>
      <c r="AJ80" s="601"/>
      <c r="AK80" s="601"/>
      <c r="AL80" s="601"/>
      <c r="AM80" s="601"/>
      <c r="AN80" s="602"/>
      <c r="AO80" s="108"/>
      <c r="AP80" s="603"/>
      <c r="AQ80" s="604"/>
      <c r="AR80" s="604"/>
      <c r="AS80" s="604"/>
      <c r="AT80" s="604"/>
      <c r="AU80" s="589"/>
      <c r="AV80" s="589"/>
      <c r="AW80" s="589"/>
      <c r="AX80" s="589"/>
      <c r="AY80" s="589"/>
      <c r="AZ80" s="589"/>
      <c r="BA80" s="589"/>
      <c r="BB80" s="589"/>
      <c r="BC80" s="589"/>
      <c r="BD80" s="590"/>
    </row>
    <row r="81" spans="1:56" ht="22.5" customHeight="1" x14ac:dyDescent="0.2">
      <c r="A81" s="109"/>
      <c r="B81" s="110"/>
      <c r="C81" s="591"/>
      <c r="D81" s="592"/>
      <c r="E81" s="592"/>
      <c r="F81" s="592"/>
      <c r="G81" s="592"/>
      <c r="H81" s="592"/>
      <c r="I81" s="592"/>
      <c r="J81" s="592"/>
      <c r="K81" s="592"/>
      <c r="L81" s="592"/>
      <c r="M81" s="593"/>
      <c r="N81" s="605"/>
      <c r="O81" s="606"/>
      <c r="P81" s="607"/>
      <c r="Q81" s="594"/>
      <c r="R81" s="595"/>
      <c r="S81" s="596"/>
      <c r="T81" s="597"/>
      <c r="U81" s="598"/>
      <c r="V81" s="598"/>
      <c r="W81" s="598"/>
      <c r="X81" s="598"/>
      <c r="Y81" s="599"/>
      <c r="Z81" s="23" t="str">
        <f t="shared" si="18"/>
        <v/>
      </c>
      <c r="AA81" s="26" t="str">
        <f t="shared" si="19"/>
        <v/>
      </c>
      <c r="AB81" s="24" t="str">
        <f t="shared" si="20"/>
        <v/>
      </c>
      <c r="AC81" s="25" t="str">
        <f t="shared" si="21"/>
        <v/>
      </c>
      <c r="AD81" s="26" t="str">
        <f t="shared" si="22"/>
        <v/>
      </c>
      <c r="AE81" s="27" t="str">
        <f t="shared" si="23"/>
        <v/>
      </c>
      <c r="AF81" s="28" t="str">
        <f t="shared" si="24"/>
        <v/>
      </c>
      <c r="AG81" s="28" t="str">
        <f t="shared" si="25"/>
        <v/>
      </c>
      <c r="AH81" s="29" t="str">
        <f t="shared" si="26"/>
        <v/>
      </c>
      <c r="AI81" s="600"/>
      <c r="AJ81" s="601"/>
      <c r="AK81" s="601"/>
      <c r="AL81" s="601"/>
      <c r="AM81" s="601"/>
      <c r="AN81" s="602"/>
      <c r="AO81" s="108"/>
      <c r="AP81" s="603"/>
      <c r="AQ81" s="604"/>
      <c r="AR81" s="604"/>
      <c r="AS81" s="604"/>
      <c r="AT81" s="604"/>
      <c r="AU81" s="589"/>
      <c r="AV81" s="589"/>
      <c r="AW81" s="589"/>
      <c r="AX81" s="589"/>
      <c r="AY81" s="589"/>
      <c r="AZ81" s="589"/>
      <c r="BA81" s="589"/>
      <c r="BB81" s="589"/>
      <c r="BC81" s="589"/>
      <c r="BD81" s="590"/>
    </row>
    <row r="82" spans="1:56" ht="22.5" customHeight="1" x14ac:dyDescent="0.2">
      <c r="A82" s="109"/>
      <c r="B82" s="110"/>
      <c r="C82" s="591"/>
      <c r="D82" s="592"/>
      <c r="E82" s="592"/>
      <c r="F82" s="592"/>
      <c r="G82" s="592"/>
      <c r="H82" s="592"/>
      <c r="I82" s="592"/>
      <c r="J82" s="592"/>
      <c r="K82" s="592"/>
      <c r="L82" s="592"/>
      <c r="M82" s="593"/>
      <c r="N82" s="605"/>
      <c r="O82" s="606"/>
      <c r="P82" s="607"/>
      <c r="Q82" s="594"/>
      <c r="R82" s="595"/>
      <c r="S82" s="596"/>
      <c r="T82" s="597"/>
      <c r="U82" s="598"/>
      <c r="V82" s="598"/>
      <c r="W82" s="598"/>
      <c r="X82" s="598"/>
      <c r="Y82" s="599"/>
      <c r="Z82" s="43" t="str">
        <f t="shared" si="18"/>
        <v/>
      </c>
      <c r="AA82" s="46" t="str">
        <f t="shared" si="19"/>
        <v/>
      </c>
      <c r="AB82" s="44" t="str">
        <f t="shared" si="20"/>
        <v/>
      </c>
      <c r="AC82" s="45" t="str">
        <f t="shared" si="21"/>
        <v/>
      </c>
      <c r="AD82" s="46" t="str">
        <f t="shared" si="22"/>
        <v/>
      </c>
      <c r="AE82" s="47" t="str">
        <f t="shared" si="23"/>
        <v/>
      </c>
      <c r="AF82" s="48" t="str">
        <f t="shared" si="24"/>
        <v/>
      </c>
      <c r="AG82" s="48" t="str">
        <f t="shared" si="25"/>
        <v/>
      </c>
      <c r="AH82" s="49" t="str">
        <f t="shared" si="26"/>
        <v/>
      </c>
      <c r="AI82" s="600"/>
      <c r="AJ82" s="601"/>
      <c r="AK82" s="601"/>
      <c r="AL82" s="601"/>
      <c r="AM82" s="601"/>
      <c r="AN82" s="602"/>
      <c r="AO82" s="108"/>
      <c r="AP82" s="603"/>
      <c r="AQ82" s="604"/>
      <c r="AR82" s="604"/>
      <c r="AS82" s="604"/>
      <c r="AT82" s="604"/>
      <c r="AU82" s="589"/>
      <c r="AV82" s="589"/>
      <c r="AW82" s="589"/>
      <c r="AX82" s="589"/>
      <c r="AY82" s="589"/>
      <c r="AZ82" s="589"/>
      <c r="BA82" s="589"/>
      <c r="BB82" s="589"/>
      <c r="BC82" s="589"/>
      <c r="BD82" s="590"/>
    </row>
    <row r="83" spans="1:56" ht="22.5" customHeight="1" x14ac:dyDescent="0.2">
      <c r="A83" s="109"/>
      <c r="B83" s="110"/>
      <c r="C83" s="591"/>
      <c r="D83" s="592"/>
      <c r="E83" s="592"/>
      <c r="F83" s="592"/>
      <c r="G83" s="592"/>
      <c r="H83" s="592"/>
      <c r="I83" s="592"/>
      <c r="J83" s="592"/>
      <c r="K83" s="592"/>
      <c r="L83" s="592"/>
      <c r="M83" s="593"/>
      <c r="N83" s="605"/>
      <c r="O83" s="606"/>
      <c r="P83" s="607"/>
      <c r="Q83" s="594"/>
      <c r="R83" s="595"/>
      <c r="S83" s="596"/>
      <c r="T83" s="597"/>
      <c r="U83" s="598"/>
      <c r="V83" s="598"/>
      <c r="W83" s="598"/>
      <c r="X83" s="598"/>
      <c r="Y83" s="599"/>
      <c r="Z83" s="23" t="str">
        <f t="shared" si="18"/>
        <v/>
      </c>
      <c r="AA83" s="26" t="str">
        <f t="shared" si="19"/>
        <v/>
      </c>
      <c r="AB83" s="24" t="str">
        <f t="shared" si="20"/>
        <v/>
      </c>
      <c r="AC83" s="25" t="str">
        <f t="shared" si="21"/>
        <v/>
      </c>
      <c r="AD83" s="26" t="str">
        <f t="shared" si="22"/>
        <v/>
      </c>
      <c r="AE83" s="27" t="str">
        <f t="shared" si="23"/>
        <v/>
      </c>
      <c r="AF83" s="28" t="str">
        <f t="shared" si="24"/>
        <v/>
      </c>
      <c r="AG83" s="28" t="str">
        <f t="shared" si="25"/>
        <v/>
      </c>
      <c r="AH83" s="29" t="str">
        <f t="shared" si="26"/>
        <v/>
      </c>
      <c r="AI83" s="600"/>
      <c r="AJ83" s="601"/>
      <c r="AK83" s="601"/>
      <c r="AL83" s="601"/>
      <c r="AM83" s="601"/>
      <c r="AN83" s="602"/>
      <c r="AO83" s="108"/>
      <c r="AP83" s="603"/>
      <c r="AQ83" s="604"/>
      <c r="AR83" s="604"/>
      <c r="AS83" s="604"/>
      <c r="AT83" s="604"/>
      <c r="AU83" s="589"/>
      <c r="AV83" s="589"/>
      <c r="AW83" s="589"/>
      <c r="AX83" s="589"/>
      <c r="AY83" s="589"/>
      <c r="AZ83" s="589"/>
      <c r="BA83" s="589"/>
      <c r="BB83" s="589"/>
      <c r="BC83" s="589"/>
      <c r="BD83" s="590"/>
    </row>
    <row r="84" spans="1:56" ht="22.5" customHeight="1" x14ac:dyDescent="0.2">
      <c r="A84" s="109"/>
      <c r="B84" s="110"/>
      <c r="C84" s="591"/>
      <c r="D84" s="592"/>
      <c r="E84" s="592"/>
      <c r="F84" s="592"/>
      <c r="G84" s="592"/>
      <c r="H84" s="592"/>
      <c r="I84" s="592"/>
      <c r="J84" s="592"/>
      <c r="K84" s="592"/>
      <c r="L84" s="592"/>
      <c r="M84" s="593"/>
      <c r="N84" s="605"/>
      <c r="O84" s="606"/>
      <c r="P84" s="607"/>
      <c r="Q84" s="594"/>
      <c r="R84" s="595"/>
      <c r="S84" s="596"/>
      <c r="T84" s="597"/>
      <c r="U84" s="598"/>
      <c r="V84" s="598"/>
      <c r="W84" s="598"/>
      <c r="X84" s="598"/>
      <c r="Y84" s="599"/>
      <c r="Z84" s="43" t="str">
        <f t="shared" si="18"/>
        <v/>
      </c>
      <c r="AA84" s="46" t="str">
        <f t="shared" si="19"/>
        <v/>
      </c>
      <c r="AB84" s="44" t="str">
        <f t="shared" si="20"/>
        <v/>
      </c>
      <c r="AC84" s="45" t="str">
        <f t="shared" si="21"/>
        <v/>
      </c>
      <c r="AD84" s="46" t="str">
        <f t="shared" si="22"/>
        <v/>
      </c>
      <c r="AE84" s="47" t="str">
        <f t="shared" si="23"/>
        <v/>
      </c>
      <c r="AF84" s="48" t="str">
        <f t="shared" si="24"/>
        <v/>
      </c>
      <c r="AG84" s="48" t="str">
        <f t="shared" si="25"/>
        <v/>
      </c>
      <c r="AH84" s="49" t="str">
        <f t="shared" si="26"/>
        <v/>
      </c>
      <c r="AI84" s="600"/>
      <c r="AJ84" s="601"/>
      <c r="AK84" s="601"/>
      <c r="AL84" s="601"/>
      <c r="AM84" s="601"/>
      <c r="AN84" s="602"/>
      <c r="AO84" s="108"/>
      <c r="AP84" s="603"/>
      <c r="AQ84" s="604"/>
      <c r="AR84" s="604"/>
      <c r="AS84" s="604"/>
      <c r="AT84" s="604"/>
      <c r="AU84" s="589"/>
      <c r="AV84" s="589"/>
      <c r="AW84" s="589"/>
      <c r="AX84" s="589"/>
      <c r="AY84" s="589"/>
      <c r="AZ84" s="589"/>
      <c r="BA84" s="589"/>
      <c r="BB84" s="589"/>
      <c r="BC84" s="589"/>
      <c r="BD84" s="590"/>
    </row>
    <row r="85" spans="1:56" ht="22.5" customHeight="1" thickBot="1" x14ac:dyDescent="0.25">
      <c r="A85" s="128"/>
      <c r="B85" s="129"/>
      <c r="C85" s="614"/>
      <c r="D85" s="615"/>
      <c r="E85" s="615"/>
      <c r="F85" s="615"/>
      <c r="G85" s="615"/>
      <c r="H85" s="615"/>
      <c r="I85" s="615"/>
      <c r="J85" s="615"/>
      <c r="K85" s="615"/>
      <c r="L85" s="615"/>
      <c r="M85" s="616"/>
      <c r="N85" s="605"/>
      <c r="O85" s="606"/>
      <c r="P85" s="607"/>
      <c r="Q85" s="594"/>
      <c r="R85" s="595"/>
      <c r="S85" s="596"/>
      <c r="T85" s="597"/>
      <c r="U85" s="598"/>
      <c r="V85" s="598"/>
      <c r="W85" s="598"/>
      <c r="X85" s="598"/>
      <c r="Y85" s="599"/>
      <c r="Z85" s="43" t="str">
        <f t="shared" si="18"/>
        <v/>
      </c>
      <c r="AA85" s="46" t="str">
        <f t="shared" si="19"/>
        <v/>
      </c>
      <c r="AB85" s="44" t="str">
        <f t="shared" si="20"/>
        <v/>
      </c>
      <c r="AC85" s="45" t="str">
        <f t="shared" si="21"/>
        <v/>
      </c>
      <c r="AD85" s="46" t="str">
        <f t="shared" si="22"/>
        <v/>
      </c>
      <c r="AE85" s="47" t="str">
        <f t="shared" si="23"/>
        <v/>
      </c>
      <c r="AF85" s="48" t="str">
        <f t="shared" si="24"/>
        <v/>
      </c>
      <c r="AG85" s="48" t="str">
        <f t="shared" si="25"/>
        <v/>
      </c>
      <c r="AH85" s="49" t="str">
        <f t="shared" si="26"/>
        <v/>
      </c>
      <c r="AI85" s="617"/>
      <c r="AJ85" s="618"/>
      <c r="AK85" s="618"/>
      <c r="AL85" s="618"/>
      <c r="AM85" s="618"/>
      <c r="AN85" s="619"/>
      <c r="AO85" s="108"/>
      <c r="AP85" s="620"/>
      <c r="AQ85" s="621"/>
      <c r="AR85" s="621"/>
      <c r="AS85" s="621"/>
      <c r="AT85" s="621"/>
      <c r="AU85" s="622"/>
      <c r="AV85" s="622"/>
      <c r="AW85" s="622"/>
      <c r="AX85" s="622"/>
      <c r="AY85" s="622"/>
      <c r="AZ85" s="622"/>
      <c r="BA85" s="622"/>
      <c r="BB85" s="622"/>
      <c r="BC85" s="622"/>
      <c r="BD85" s="623"/>
    </row>
    <row r="86" spans="1:56" ht="22.5" customHeight="1" thickTop="1" thickBot="1" x14ac:dyDescent="0.2">
      <c r="A86" s="132"/>
      <c r="B86" s="133"/>
      <c r="C86" s="608" t="s">
        <v>65</v>
      </c>
      <c r="D86" s="609"/>
      <c r="E86" s="609"/>
      <c r="F86" s="609"/>
      <c r="G86" s="609"/>
      <c r="H86" s="609"/>
      <c r="I86" s="609"/>
      <c r="J86" s="609"/>
      <c r="K86" s="609"/>
      <c r="L86" s="609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09"/>
      <c r="X86" s="609"/>
      <c r="Y86" s="610"/>
      <c r="Z86" s="61" t="str">
        <f>IF($T65="","",LEFT(RIGHT(" " &amp;SUMPRODUCT(N65:N85,T65:T85),9),1))</f>
        <v/>
      </c>
      <c r="AA86" s="64" t="str">
        <f>IF($T65="","",LEFT(RIGHT(" " &amp;SUMPRODUCT(N65:N85,T65:T85),8),1))</f>
        <v/>
      </c>
      <c r="AB86" s="62" t="str">
        <f>IF($T65="","",LEFT(RIGHT(" " &amp;SUMPRODUCT(N65:N85,T65:T85),7),1))</f>
        <v/>
      </c>
      <c r="AC86" s="63" t="str">
        <f>IF($T65="","",LEFT(RIGHT(" " &amp;SUMPRODUCT(N65:N85,T65:T85),6),1))</f>
        <v/>
      </c>
      <c r="AD86" s="64" t="str">
        <f>IF($T65="","",LEFT(RIGHT(" " &amp;SUMPRODUCT(N65:N85,T65:T85),5),1))</f>
        <v/>
      </c>
      <c r="AE86" s="65" t="str">
        <f>IF($T65="","",LEFT(RIGHT(" " &amp;SUMPRODUCT(N65:N85,T65:T85),4),1))</f>
        <v/>
      </c>
      <c r="AF86" s="66" t="str">
        <f>IF($T65="","",LEFT(RIGHT(" " &amp;SUMPRODUCT(N65:N85,T65:T85),3),1))</f>
        <v/>
      </c>
      <c r="AG86" s="66" t="str">
        <f>IF($T65="","",LEFT(RIGHT(" " &amp;SUMPRODUCT(N65:N85,T65:T85),2),1))</f>
        <v/>
      </c>
      <c r="AH86" s="67" t="str">
        <f>IF($T65="","",LEFT(RIGHT(" " &amp;SUMPRODUCT(N65:N85,T65:T85),1),1))</f>
        <v/>
      </c>
      <c r="AI86" s="611"/>
      <c r="AJ86" s="612"/>
      <c r="AK86" s="612"/>
      <c r="AL86" s="612"/>
      <c r="AM86" s="612"/>
      <c r="AN86" s="613"/>
      <c r="BD86" s="131" t="s">
        <v>14</v>
      </c>
    </row>
    <row r="87" spans="1:56" ht="11.25" customHeight="1" thickTop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56" ht="24" customHeight="1" x14ac:dyDescent="0.2">
      <c r="A88" s="633" t="s">
        <v>69</v>
      </c>
      <c r="B88" s="633"/>
      <c r="C88" s="633"/>
      <c r="D88" s="634" t="str">
        <f>IF($AL$6="","",$AL$6)</f>
        <v>株式会社　神原組</v>
      </c>
      <c r="E88" s="634"/>
      <c r="F88" s="634"/>
      <c r="G88" s="634"/>
      <c r="H88" s="634"/>
      <c r="I88" s="634"/>
      <c r="J88" s="634"/>
      <c r="Q88" s="574" t="s">
        <v>70</v>
      </c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H88" s="126" t="s">
        <v>71</v>
      </c>
      <c r="AI88" s="126"/>
      <c r="AJ88" s="629"/>
      <c r="AK88" s="629"/>
      <c r="AL88" s="127" t="s">
        <v>72</v>
      </c>
      <c r="AM88" s="582"/>
      <c r="AN88" s="582"/>
      <c r="AS88" s="627" t="str">
        <f>IF($AS$1="","",$AS$1)</f>
        <v>平成</v>
      </c>
      <c r="AT88" s="627"/>
      <c r="AU88" s="627"/>
      <c r="AV88" s="628">
        <f>IF($AV$1="","",$AV$1)</f>
        <v>28</v>
      </c>
      <c r="AW88" s="628"/>
      <c r="AX88" s="3" t="s">
        <v>2</v>
      </c>
      <c r="AY88" s="628">
        <f>IF($AY$1="","",$AY$1)</f>
        <v>7</v>
      </c>
      <c r="AZ88" s="628"/>
      <c r="BA88" s="3" t="s">
        <v>56</v>
      </c>
      <c r="BB88" s="628">
        <f>IF($BB$1="","",$BB$1)</f>
        <v>20</v>
      </c>
      <c r="BC88" s="628"/>
      <c r="BD88" s="3" t="s">
        <v>4</v>
      </c>
    </row>
    <row r="89" spans="1:56" ht="11.25" customHeight="1" thickBot="1" x14ac:dyDescent="0.25">
      <c r="AC89" s="93"/>
      <c r="AD89" s="93"/>
    </row>
    <row r="90" spans="1:56" ht="23.25" customHeight="1" thickTop="1" x14ac:dyDescent="0.2">
      <c r="A90" s="106" t="s">
        <v>56</v>
      </c>
      <c r="B90" s="107" t="s">
        <v>4</v>
      </c>
      <c r="C90" s="459" t="s">
        <v>57</v>
      </c>
      <c r="D90" s="460"/>
      <c r="E90" s="460"/>
      <c r="F90" s="460"/>
      <c r="G90" s="460"/>
      <c r="H90" s="460"/>
      <c r="I90" s="460"/>
      <c r="J90" s="460"/>
      <c r="K90" s="460"/>
      <c r="L90" s="460"/>
      <c r="M90" s="478"/>
      <c r="N90" s="630" t="s">
        <v>31</v>
      </c>
      <c r="O90" s="631"/>
      <c r="P90" s="632"/>
      <c r="Q90" s="630" t="s">
        <v>58</v>
      </c>
      <c r="R90" s="631"/>
      <c r="S90" s="632"/>
      <c r="T90" s="630" t="s">
        <v>32</v>
      </c>
      <c r="U90" s="631"/>
      <c r="V90" s="631"/>
      <c r="W90" s="631"/>
      <c r="X90" s="631"/>
      <c r="Y90" s="632"/>
      <c r="Z90" s="630" t="s">
        <v>59</v>
      </c>
      <c r="AA90" s="631"/>
      <c r="AB90" s="631"/>
      <c r="AC90" s="631"/>
      <c r="AD90" s="631"/>
      <c r="AE90" s="631"/>
      <c r="AF90" s="631"/>
      <c r="AG90" s="631"/>
      <c r="AH90" s="632"/>
      <c r="AI90" s="459" t="s">
        <v>60</v>
      </c>
      <c r="AJ90" s="460"/>
      <c r="AK90" s="460"/>
      <c r="AL90" s="460"/>
      <c r="AM90" s="460"/>
      <c r="AN90" s="461"/>
      <c r="AO90" s="108"/>
      <c r="AP90" s="624" t="s">
        <v>61</v>
      </c>
      <c r="AQ90" s="625"/>
      <c r="AR90" s="625"/>
      <c r="AS90" s="625"/>
      <c r="AT90" s="625"/>
      <c r="AU90" s="625"/>
      <c r="AV90" s="625"/>
      <c r="AW90" s="625"/>
      <c r="AX90" s="625"/>
      <c r="AY90" s="625"/>
      <c r="AZ90" s="625"/>
      <c r="BA90" s="625"/>
      <c r="BB90" s="625"/>
      <c r="BC90" s="625"/>
      <c r="BD90" s="626"/>
    </row>
    <row r="91" spans="1:56" ht="22.5" customHeight="1" x14ac:dyDescent="0.2">
      <c r="A91" s="109"/>
      <c r="B91" s="110"/>
      <c r="C91" s="591"/>
      <c r="D91" s="592"/>
      <c r="E91" s="592"/>
      <c r="F91" s="592"/>
      <c r="G91" s="592"/>
      <c r="H91" s="592"/>
      <c r="I91" s="592"/>
      <c r="J91" s="592"/>
      <c r="K91" s="592"/>
      <c r="L91" s="592"/>
      <c r="M91" s="593"/>
      <c r="N91" s="605"/>
      <c r="O91" s="606"/>
      <c r="P91" s="607"/>
      <c r="Q91" s="594"/>
      <c r="R91" s="595"/>
      <c r="S91" s="596"/>
      <c r="T91" s="597"/>
      <c r="U91" s="598"/>
      <c r="V91" s="598"/>
      <c r="W91" s="598"/>
      <c r="X91" s="598"/>
      <c r="Y91" s="599"/>
      <c r="Z91" s="23" t="str">
        <f t="shared" ref="Z91:Z111" si="27">IF($T91="","",LEFT(RIGHT(" " &amp;ROUND($N91*$T91,0),9),1))</f>
        <v/>
      </c>
      <c r="AA91" s="26" t="str">
        <f t="shared" ref="AA91:AA111" si="28">IF($T91="","",LEFT(RIGHT(" " &amp;ROUND($N91*$T91,0),8),1))</f>
        <v/>
      </c>
      <c r="AB91" s="24" t="str">
        <f t="shared" ref="AB91:AB111" si="29">IF($T91="","",LEFT(RIGHT(" " &amp;ROUND($N91*$T91,0),7),1))</f>
        <v/>
      </c>
      <c r="AC91" s="25" t="str">
        <f t="shared" ref="AC91:AC111" si="30">IF($T91="","",LEFT(RIGHT(" " &amp;ROUND($N91*$T91,0),6),1))</f>
        <v/>
      </c>
      <c r="AD91" s="26" t="str">
        <f t="shared" ref="AD91:AD111" si="31">IF($T91="","",LEFT(RIGHT(" " &amp;ROUND($N91*$T91,0),5),1))</f>
        <v/>
      </c>
      <c r="AE91" s="27" t="str">
        <f t="shared" ref="AE91:AE111" si="32">IF($T91="","",LEFT(RIGHT(" " &amp;ROUND($N91*$T91,0),4),1))</f>
        <v/>
      </c>
      <c r="AF91" s="28" t="str">
        <f t="shared" ref="AF91:AF111" si="33">IF($T91="","",LEFT(RIGHT(" " &amp;ROUND($N91*$T91,0),3),1))</f>
        <v/>
      </c>
      <c r="AG91" s="28" t="str">
        <f t="shared" ref="AG91:AG111" si="34">IF($T91="","",LEFT(RIGHT(" " &amp;ROUND($N91*$T91,0),2),1))</f>
        <v/>
      </c>
      <c r="AH91" s="29" t="str">
        <f t="shared" ref="AH91:AH111" si="35">IF($T91="","",LEFT(RIGHT(" " &amp;ROUND($N91*$T91,0),1),1))</f>
        <v/>
      </c>
      <c r="AI91" s="600"/>
      <c r="AJ91" s="601"/>
      <c r="AK91" s="601"/>
      <c r="AL91" s="601"/>
      <c r="AM91" s="601"/>
      <c r="AN91" s="602"/>
      <c r="AO91" s="108"/>
      <c r="AP91" s="603"/>
      <c r="AQ91" s="604"/>
      <c r="AR91" s="604"/>
      <c r="AS91" s="604"/>
      <c r="AT91" s="604"/>
      <c r="AU91" s="589"/>
      <c r="AV91" s="589"/>
      <c r="AW91" s="589"/>
      <c r="AX91" s="589"/>
      <c r="AY91" s="589"/>
      <c r="AZ91" s="589"/>
      <c r="BA91" s="589"/>
      <c r="BB91" s="589"/>
      <c r="BC91" s="589"/>
      <c r="BD91" s="590"/>
    </row>
    <row r="92" spans="1:56" ht="22.5" customHeight="1" x14ac:dyDescent="0.2">
      <c r="A92" s="109"/>
      <c r="B92" s="110"/>
      <c r="C92" s="591"/>
      <c r="D92" s="592"/>
      <c r="E92" s="592"/>
      <c r="F92" s="592"/>
      <c r="G92" s="592"/>
      <c r="H92" s="592"/>
      <c r="I92" s="592"/>
      <c r="J92" s="592"/>
      <c r="K92" s="592"/>
      <c r="L92" s="592"/>
      <c r="M92" s="593"/>
      <c r="N92" s="605"/>
      <c r="O92" s="606"/>
      <c r="P92" s="607"/>
      <c r="Q92" s="594"/>
      <c r="R92" s="595"/>
      <c r="S92" s="596"/>
      <c r="T92" s="597"/>
      <c r="U92" s="598"/>
      <c r="V92" s="598"/>
      <c r="W92" s="598"/>
      <c r="X92" s="598"/>
      <c r="Y92" s="599"/>
      <c r="Z92" s="23" t="str">
        <f t="shared" si="27"/>
        <v/>
      </c>
      <c r="AA92" s="26" t="str">
        <f t="shared" si="28"/>
        <v/>
      </c>
      <c r="AB92" s="24" t="str">
        <f t="shared" si="29"/>
        <v/>
      </c>
      <c r="AC92" s="25" t="str">
        <f t="shared" si="30"/>
        <v/>
      </c>
      <c r="AD92" s="26" t="str">
        <f t="shared" si="31"/>
        <v/>
      </c>
      <c r="AE92" s="27" t="str">
        <f t="shared" si="32"/>
        <v/>
      </c>
      <c r="AF92" s="28" t="str">
        <f t="shared" si="33"/>
        <v/>
      </c>
      <c r="AG92" s="28" t="str">
        <f t="shared" si="34"/>
        <v/>
      </c>
      <c r="AH92" s="29" t="str">
        <f t="shared" si="35"/>
        <v/>
      </c>
      <c r="AI92" s="600"/>
      <c r="AJ92" s="601"/>
      <c r="AK92" s="601"/>
      <c r="AL92" s="601"/>
      <c r="AM92" s="601"/>
      <c r="AN92" s="602"/>
      <c r="AO92" s="108"/>
      <c r="AP92" s="603"/>
      <c r="AQ92" s="604"/>
      <c r="AR92" s="604"/>
      <c r="AS92" s="604"/>
      <c r="AT92" s="604"/>
      <c r="AU92" s="589"/>
      <c r="AV92" s="589"/>
      <c r="AW92" s="589"/>
      <c r="AX92" s="589"/>
      <c r="AY92" s="589"/>
      <c r="AZ92" s="589"/>
      <c r="BA92" s="589"/>
      <c r="BB92" s="589"/>
      <c r="BC92" s="589"/>
      <c r="BD92" s="590"/>
    </row>
    <row r="93" spans="1:56" ht="22.5" customHeight="1" x14ac:dyDescent="0.2">
      <c r="A93" s="109"/>
      <c r="B93" s="110"/>
      <c r="C93" s="591"/>
      <c r="D93" s="592"/>
      <c r="E93" s="592"/>
      <c r="F93" s="592"/>
      <c r="G93" s="592"/>
      <c r="H93" s="592"/>
      <c r="I93" s="592"/>
      <c r="J93" s="592"/>
      <c r="K93" s="592"/>
      <c r="L93" s="592"/>
      <c r="M93" s="593"/>
      <c r="N93" s="605"/>
      <c r="O93" s="606"/>
      <c r="P93" s="607"/>
      <c r="Q93" s="594"/>
      <c r="R93" s="595"/>
      <c r="S93" s="596"/>
      <c r="T93" s="597"/>
      <c r="U93" s="598"/>
      <c r="V93" s="598"/>
      <c r="W93" s="598"/>
      <c r="X93" s="598"/>
      <c r="Y93" s="599"/>
      <c r="Z93" s="23" t="str">
        <f t="shared" si="27"/>
        <v/>
      </c>
      <c r="AA93" s="26" t="str">
        <f t="shared" si="28"/>
        <v/>
      </c>
      <c r="AB93" s="24" t="str">
        <f t="shared" si="29"/>
        <v/>
      </c>
      <c r="AC93" s="25" t="str">
        <f t="shared" si="30"/>
        <v/>
      </c>
      <c r="AD93" s="26" t="str">
        <f t="shared" si="31"/>
        <v/>
      </c>
      <c r="AE93" s="27" t="str">
        <f t="shared" si="32"/>
        <v/>
      </c>
      <c r="AF93" s="28" t="str">
        <f t="shared" si="33"/>
        <v/>
      </c>
      <c r="AG93" s="28" t="str">
        <f t="shared" si="34"/>
        <v/>
      </c>
      <c r="AH93" s="29" t="str">
        <f t="shared" si="35"/>
        <v/>
      </c>
      <c r="AI93" s="600"/>
      <c r="AJ93" s="601"/>
      <c r="AK93" s="601"/>
      <c r="AL93" s="601"/>
      <c r="AM93" s="601"/>
      <c r="AN93" s="602"/>
      <c r="AO93" s="108"/>
      <c r="AP93" s="603"/>
      <c r="AQ93" s="604"/>
      <c r="AR93" s="604"/>
      <c r="AS93" s="604"/>
      <c r="AT93" s="604"/>
      <c r="AU93" s="589"/>
      <c r="AV93" s="589"/>
      <c r="AW93" s="589"/>
      <c r="AX93" s="589"/>
      <c r="AY93" s="589"/>
      <c r="AZ93" s="589"/>
      <c r="BA93" s="589"/>
      <c r="BB93" s="589"/>
      <c r="BC93" s="589"/>
      <c r="BD93" s="590"/>
    </row>
    <row r="94" spans="1:56" ht="22.5" customHeight="1" x14ac:dyDescent="0.2">
      <c r="A94" s="109"/>
      <c r="B94" s="110"/>
      <c r="C94" s="591"/>
      <c r="D94" s="592"/>
      <c r="E94" s="592"/>
      <c r="F94" s="592"/>
      <c r="G94" s="592"/>
      <c r="H94" s="592"/>
      <c r="I94" s="592"/>
      <c r="J94" s="592"/>
      <c r="K94" s="592"/>
      <c r="L94" s="592"/>
      <c r="M94" s="593"/>
      <c r="N94" s="605"/>
      <c r="O94" s="606"/>
      <c r="P94" s="607"/>
      <c r="Q94" s="594"/>
      <c r="R94" s="595"/>
      <c r="S94" s="596"/>
      <c r="T94" s="597"/>
      <c r="U94" s="598"/>
      <c r="V94" s="598"/>
      <c r="W94" s="598"/>
      <c r="X94" s="598"/>
      <c r="Y94" s="599"/>
      <c r="Z94" s="23" t="str">
        <f t="shared" si="27"/>
        <v/>
      </c>
      <c r="AA94" s="26" t="str">
        <f t="shared" si="28"/>
        <v/>
      </c>
      <c r="AB94" s="24" t="str">
        <f t="shared" si="29"/>
        <v/>
      </c>
      <c r="AC94" s="25" t="str">
        <f t="shared" si="30"/>
        <v/>
      </c>
      <c r="AD94" s="26" t="str">
        <f t="shared" si="31"/>
        <v/>
      </c>
      <c r="AE94" s="27" t="str">
        <f t="shared" si="32"/>
        <v/>
      </c>
      <c r="AF94" s="28" t="str">
        <f t="shared" si="33"/>
        <v/>
      </c>
      <c r="AG94" s="28" t="str">
        <f t="shared" si="34"/>
        <v/>
      </c>
      <c r="AH94" s="29" t="str">
        <f t="shared" si="35"/>
        <v/>
      </c>
      <c r="AI94" s="600"/>
      <c r="AJ94" s="601"/>
      <c r="AK94" s="601"/>
      <c r="AL94" s="601"/>
      <c r="AM94" s="601"/>
      <c r="AN94" s="602"/>
      <c r="AO94" s="108"/>
      <c r="AP94" s="603"/>
      <c r="AQ94" s="604"/>
      <c r="AR94" s="604"/>
      <c r="AS94" s="604"/>
      <c r="AT94" s="604"/>
      <c r="AU94" s="589"/>
      <c r="AV94" s="589"/>
      <c r="AW94" s="589"/>
      <c r="AX94" s="589"/>
      <c r="AY94" s="589"/>
      <c r="AZ94" s="589"/>
      <c r="BA94" s="589"/>
      <c r="BB94" s="589"/>
      <c r="BC94" s="589"/>
      <c r="BD94" s="590"/>
    </row>
    <row r="95" spans="1:56" ht="22.5" customHeight="1" x14ac:dyDescent="0.2">
      <c r="A95" s="109"/>
      <c r="B95" s="110"/>
      <c r="C95" s="591"/>
      <c r="D95" s="592"/>
      <c r="E95" s="592"/>
      <c r="F95" s="592"/>
      <c r="G95" s="592"/>
      <c r="H95" s="592"/>
      <c r="I95" s="592"/>
      <c r="J95" s="592"/>
      <c r="K95" s="592"/>
      <c r="L95" s="592"/>
      <c r="M95" s="593"/>
      <c r="N95" s="605"/>
      <c r="O95" s="606"/>
      <c r="P95" s="607"/>
      <c r="Q95" s="594"/>
      <c r="R95" s="595"/>
      <c r="S95" s="596"/>
      <c r="T95" s="597"/>
      <c r="U95" s="598"/>
      <c r="V95" s="598"/>
      <c r="W95" s="598"/>
      <c r="X95" s="598"/>
      <c r="Y95" s="599"/>
      <c r="Z95" s="23" t="str">
        <f t="shared" si="27"/>
        <v/>
      </c>
      <c r="AA95" s="26" t="str">
        <f t="shared" si="28"/>
        <v/>
      </c>
      <c r="AB95" s="24" t="str">
        <f t="shared" si="29"/>
        <v/>
      </c>
      <c r="AC95" s="25" t="str">
        <f t="shared" si="30"/>
        <v/>
      </c>
      <c r="AD95" s="26" t="str">
        <f t="shared" si="31"/>
        <v/>
      </c>
      <c r="AE95" s="27" t="str">
        <f t="shared" si="32"/>
        <v/>
      </c>
      <c r="AF95" s="28" t="str">
        <f t="shared" si="33"/>
        <v/>
      </c>
      <c r="AG95" s="28" t="str">
        <f t="shared" si="34"/>
        <v/>
      </c>
      <c r="AH95" s="29" t="str">
        <f t="shared" si="35"/>
        <v/>
      </c>
      <c r="AI95" s="600"/>
      <c r="AJ95" s="601"/>
      <c r="AK95" s="601"/>
      <c r="AL95" s="601"/>
      <c r="AM95" s="601"/>
      <c r="AN95" s="602"/>
      <c r="AO95" s="108"/>
      <c r="AP95" s="603"/>
      <c r="AQ95" s="604"/>
      <c r="AR95" s="604"/>
      <c r="AS95" s="604"/>
      <c r="AT95" s="604"/>
      <c r="AU95" s="589"/>
      <c r="AV95" s="589"/>
      <c r="AW95" s="589"/>
      <c r="AX95" s="589"/>
      <c r="AY95" s="589"/>
      <c r="AZ95" s="589"/>
      <c r="BA95" s="589"/>
      <c r="BB95" s="589"/>
      <c r="BC95" s="589"/>
      <c r="BD95" s="590"/>
    </row>
    <row r="96" spans="1:56" ht="22.5" customHeight="1" x14ac:dyDescent="0.2">
      <c r="A96" s="109"/>
      <c r="B96" s="110"/>
      <c r="C96" s="591"/>
      <c r="D96" s="592"/>
      <c r="E96" s="592"/>
      <c r="F96" s="592"/>
      <c r="G96" s="592"/>
      <c r="H96" s="592"/>
      <c r="I96" s="592"/>
      <c r="J96" s="592"/>
      <c r="K96" s="592"/>
      <c r="L96" s="592"/>
      <c r="M96" s="593"/>
      <c r="N96" s="605"/>
      <c r="O96" s="606"/>
      <c r="P96" s="607"/>
      <c r="Q96" s="594"/>
      <c r="R96" s="595"/>
      <c r="S96" s="596"/>
      <c r="T96" s="597"/>
      <c r="U96" s="598"/>
      <c r="V96" s="598"/>
      <c r="W96" s="598"/>
      <c r="X96" s="598"/>
      <c r="Y96" s="599"/>
      <c r="Z96" s="23" t="str">
        <f t="shared" si="27"/>
        <v/>
      </c>
      <c r="AA96" s="26" t="str">
        <f t="shared" si="28"/>
        <v/>
      </c>
      <c r="AB96" s="24" t="str">
        <f t="shared" si="29"/>
        <v/>
      </c>
      <c r="AC96" s="25" t="str">
        <f t="shared" si="30"/>
        <v/>
      </c>
      <c r="AD96" s="26" t="str">
        <f t="shared" si="31"/>
        <v/>
      </c>
      <c r="AE96" s="27" t="str">
        <f t="shared" si="32"/>
        <v/>
      </c>
      <c r="AF96" s="28" t="str">
        <f t="shared" si="33"/>
        <v/>
      </c>
      <c r="AG96" s="28" t="str">
        <f t="shared" si="34"/>
        <v/>
      </c>
      <c r="AH96" s="29" t="str">
        <f t="shared" si="35"/>
        <v/>
      </c>
      <c r="AI96" s="600"/>
      <c r="AJ96" s="601"/>
      <c r="AK96" s="601"/>
      <c r="AL96" s="601"/>
      <c r="AM96" s="601"/>
      <c r="AN96" s="602"/>
      <c r="AO96" s="108"/>
      <c r="AP96" s="603"/>
      <c r="AQ96" s="604"/>
      <c r="AR96" s="604"/>
      <c r="AS96" s="604"/>
      <c r="AT96" s="604"/>
      <c r="AU96" s="589"/>
      <c r="AV96" s="589"/>
      <c r="AW96" s="589"/>
      <c r="AX96" s="589"/>
      <c r="AY96" s="589"/>
      <c r="AZ96" s="589"/>
      <c r="BA96" s="589"/>
      <c r="BB96" s="589"/>
      <c r="BC96" s="589"/>
      <c r="BD96" s="590"/>
    </row>
    <row r="97" spans="1:56" ht="22.5" customHeight="1" x14ac:dyDescent="0.2">
      <c r="A97" s="109"/>
      <c r="B97" s="110"/>
      <c r="C97" s="591"/>
      <c r="D97" s="592"/>
      <c r="E97" s="592"/>
      <c r="F97" s="592"/>
      <c r="G97" s="592"/>
      <c r="H97" s="592"/>
      <c r="I97" s="592"/>
      <c r="J97" s="592"/>
      <c r="K97" s="592"/>
      <c r="L97" s="592"/>
      <c r="M97" s="593"/>
      <c r="N97" s="605"/>
      <c r="O97" s="606"/>
      <c r="P97" s="607"/>
      <c r="Q97" s="594"/>
      <c r="R97" s="595"/>
      <c r="S97" s="596"/>
      <c r="T97" s="597"/>
      <c r="U97" s="598"/>
      <c r="V97" s="598"/>
      <c r="W97" s="598"/>
      <c r="X97" s="598"/>
      <c r="Y97" s="599"/>
      <c r="Z97" s="23" t="str">
        <f t="shared" si="27"/>
        <v/>
      </c>
      <c r="AA97" s="26" t="str">
        <f t="shared" si="28"/>
        <v/>
      </c>
      <c r="AB97" s="24" t="str">
        <f t="shared" si="29"/>
        <v/>
      </c>
      <c r="AC97" s="25" t="str">
        <f t="shared" si="30"/>
        <v/>
      </c>
      <c r="AD97" s="26" t="str">
        <f t="shared" si="31"/>
        <v/>
      </c>
      <c r="AE97" s="27" t="str">
        <f t="shared" si="32"/>
        <v/>
      </c>
      <c r="AF97" s="28" t="str">
        <f t="shared" si="33"/>
        <v/>
      </c>
      <c r="AG97" s="28" t="str">
        <f t="shared" si="34"/>
        <v/>
      </c>
      <c r="AH97" s="29" t="str">
        <f t="shared" si="35"/>
        <v/>
      </c>
      <c r="AI97" s="600"/>
      <c r="AJ97" s="601"/>
      <c r="AK97" s="601"/>
      <c r="AL97" s="601"/>
      <c r="AM97" s="601"/>
      <c r="AN97" s="602"/>
      <c r="AO97" s="108"/>
      <c r="AP97" s="603"/>
      <c r="AQ97" s="604"/>
      <c r="AR97" s="604"/>
      <c r="AS97" s="604"/>
      <c r="AT97" s="604"/>
      <c r="AU97" s="589"/>
      <c r="AV97" s="589"/>
      <c r="AW97" s="589"/>
      <c r="AX97" s="589"/>
      <c r="AY97" s="589"/>
      <c r="AZ97" s="589"/>
      <c r="BA97" s="589"/>
      <c r="BB97" s="589"/>
      <c r="BC97" s="589"/>
      <c r="BD97" s="590"/>
    </row>
    <row r="98" spans="1:56" ht="22.5" customHeight="1" x14ac:dyDescent="0.2">
      <c r="A98" s="109"/>
      <c r="B98" s="110"/>
      <c r="C98" s="591"/>
      <c r="D98" s="592"/>
      <c r="E98" s="592"/>
      <c r="F98" s="592"/>
      <c r="G98" s="592"/>
      <c r="H98" s="592"/>
      <c r="I98" s="592"/>
      <c r="J98" s="592"/>
      <c r="K98" s="592"/>
      <c r="L98" s="592"/>
      <c r="M98" s="593"/>
      <c r="N98" s="605"/>
      <c r="O98" s="606"/>
      <c r="P98" s="607"/>
      <c r="Q98" s="594"/>
      <c r="R98" s="595"/>
      <c r="S98" s="596"/>
      <c r="T98" s="597"/>
      <c r="U98" s="598"/>
      <c r="V98" s="598"/>
      <c r="W98" s="598"/>
      <c r="X98" s="598"/>
      <c r="Y98" s="599"/>
      <c r="Z98" s="23" t="str">
        <f t="shared" si="27"/>
        <v/>
      </c>
      <c r="AA98" s="26" t="str">
        <f t="shared" si="28"/>
        <v/>
      </c>
      <c r="AB98" s="24" t="str">
        <f t="shared" si="29"/>
        <v/>
      </c>
      <c r="AC98" s="25" t="str">
        <f t="shared" si="30"/>
        <v/>
      </c>
      <c r="AD98" s="26" t="str">
        <f t="shared" si="31"/>
        <v/>
      </c>
      <c r="AE98" s="27" t="str">
        <f t="shared" si="32"/>
        <v/>
      </c>
      <c r="AF98" s="28" t="str">
        <f t="shared" si="33"/>
        <v/>
      </c>
      <c r="AG98" s="28" t="str">
        <f t="shared" si="34"/>
        <v/>
      </c>
      <c r="AH98" s="29" t="str">
        <f t="shared" si="35"/>
        <v/>
      </c>
      <c r="AI98" s="600"/>
      <c r="AJ98" s="601"/>
      <c r="AK98" s="601"/>
      <c r="AL98" s="601"/>
      <c r="AM98" s="601"/>
      <c r="AN98" s="602"/>
      <c r="AO98" s="108"/>
      <c r="AP98" s="603"/>
      <c r="AQ98" s="604"/>
      <c r="AR98" s="604"/>
      <c r="AS98" s="604"/>
      <c r="AT98" s="604"/>
      <c r="AU98" s="589"/>
      <c r="AV98" s="589"/>
      <c r="AW98" s="589"/>
      <c r="AX98" s="589"/>
      <c r="AY98" s="589"/>
      <c r="AZ98" s="589"/>
      <c r="BA98" s="589"/>
      <c r="BB98" s="589"/>
      <c r="BC98" s="589"/>
      <c r="BD98" s="590"/>
    </row>
    <row r="99" spans="1:56" ht="22.5" customHeight="1" x14ac:dyDescent="0.2">
      <c r="A99" s="109"/>
      <c r="B99" s="110"/>
      <c r="C99" s="591"/>
      <c r="D99" s="592"/>
      <c r="E99" s="592"/>
      <c r="F99" s="592"/>
      <c r="G99" s="592"/>
      <c r="H99" s="592"/>
      <c r="I99" s="592"/>
      <c r="J99" s="592"/>
      <c r="K99" s="592"/>
      <c r="L99" s="592"/>
      <c r="M99" s="593"/>
      <c r="N99" s="605"/>
      <c r="O99" s="606"/>
      <c r="P99" s="607"/>
      <c r="Q99" s="594"/>
      <c r="R99" s="595"/>
      <c r="S99" s="596"/>
      <c r="T99" s="597"/>
      <c r="U99" s="598"/>
      <c r="V99" s="598"/>
      <c r="W99" s="598"/>
      <c r="X99" s="598"/>
      <c r="Y99" s="599"/>
      <c r="Z99" s="23" t="str">
        <f t="shared" si="27"/>
        <v/>
      </c>
      <c r="AA99" s="26" t="str">
        <f t="shared" si="28"/>
        <v/>
      </c>
      <c r="AB99" s="24" t="str">
        <f t="shared" si="29"/>
        <v/>
      </c>
      <c r="AC99" s="25" t="str">
        <f t="shared" si="30"/>
        <v/>
      </c>
      <c r="AD99" s="26" t="str">
        <f t="shared" si="31"/>
        <v/>
      </c>
      <c r="AE99" s="27" t="str">
        <f t="shared" si="32"/>
        <v/>
      </c>
      <c r="AF99" s="28" t="str">
        <f t="shared" si="33"/>
        <v/>
      </c>
      <c r="AG99" s="28" t="str">
        <f t="shared" si="34"/>
        <v/>
      </c>
      <c r="AH99" s="29" t="str">
        <f t="shared" si="35"/>
        <v/>
      </c>
      <c r="AI99" s="600"/>
      <c r="AJ99" s="601"/>
      <c r="AK99" s="601"/>
      <c r="AL99" s="601"/>
      <c r="AM99" s="601"/>
      <c r="AN99" s="602"/>
      <c r="AO99" s="108"/>
      <c r="AP99" s="603"/>
      <c r="AQ99" s="604"/>
      <c r="AR99" s="604"/>
      <c r="AS99" s="604"/>
      <c r="AT99" s="604"/>
      <c r="AU99" s="589"/>
      <c r="AV99" s="589"/>
      <c r="AW99" s="589"/>
      <c r="AX99" s="589"/>
      <c r="AY99" s="589"/>
      <c r="AZ99" s="589"/>
      <c r="BA99" s="589"/>
      <c r="BB99" s="589"/>
      <c r="BC99" s="589"/>
      <c r="BD99" s="590"/>
    </row>
    <row r="100" spans="1:56" ht="22.5" customHeight="1" x14ac:dyDescent="0.2">
      <c r="A100" s="109"/>
      <c r="B100" s="110"/>
      <c r="C100" s="591"/>
      <c r="D100" s="592"/>
      <c r="E100" s="592"/>
      <c r="F100" s="592"/>
      <c r="G100" s="592"/>
      <c r="H100" s="592"/>
      <c r="I100" s="592"/>
      <c r="J100" s="592"/>
      <c r="K100" s="592"/>
      <c r="L100" s="592"/>
      <c r="M100" s="593"/>
      <c r="N100" s="605"/>
      <c r="O100" s="606"/>
      <c r="P100" s="607"/>
      <c r="Q100" s="594"/>
      <c r="R100" s="595"/>
      <c r="S100" s="596"/>
      <c r="T100" s="597"/>
      <c r="U100" s="598"/>
      <c r="V100" s="598"/>
      <c r="W100" s="598"/>
      <c r="X100" s="598"/>
      <c r="Y100" s="599"/>
      <c r="Z100" s="23" t="str">
        <f t="shared" si="27"/>
        <v/>
      </c>
      <c r="AA100" s="26" t="str">
        <f t="shared" si="28"/>
        <v/>
      </c>
      <c r="AB100" s="24" t="str">
        <f t="shared" si="29"/>
        <v/>
      </c>
      <c r="AC100" s="25" t="str">
        <f t="shared" si="30"/>
        <v/>
      </c>
      <c r="AD100" s="26" t="str">
        <f t="shared" si="31"/>
        <v/>
      </c>
      <c r="AE100" s="27" t="str">
        <f t="shared" si="32"/>
        <v/>
      </c>
      <c r="AF100" s="28" t="str">
        <f t="shared" si="33"/>
        <v/>
      </c>
      <c r="AG100" s="28" t="str">
        <f t="shared" si="34"/>
        <v/>
      </c>
      <c r="AH100" s="29" t="str">
        <f t="shared" si="35"/>
        <v/>
      </c>
      <c r="AI100" s="600"/>
      <c r="AJ100" s="601"/>
      <c r="AK100" s="601"/>
      <c r="AL100" s="601"/>
      <c r="AM100" s="601"/>
      <c r="AN100" s="602"/>
      <c r="AO100" s="108"/>
      <c r="AP100" s="603"/>
      <c r="AQ100" s="604"/>
      <c r="AR100" s="604"/>
      <c r="AS100" s="604"/>
      <c r="AT100" s="604"/>
      <c r="AU100" s="589"/>
      <c r="AV100" s="589"/>
      <c r="AW100" s="589"/>
      <c r="AX100" s="589"/>
      <c r="AY100" s="589"/>
      <c r="AZ100" s="589"/>
      <c r="BA100" s="589"/>
      <c r="BB100" s="589"/>
      <c r="BC100" s="589"/>
      <c r="BD100" s="590"/>
    </row>
    <row r="101" spans="1:56" ht="22.5" customHeight="1" x14ac:dyDescent="0.2">
      <c r="A101" s="109"/>
      <c r="B101" s="110"/>
      <c r="C101" s="591"/>
      <c r="D101" s="592"/>
      <c r="E101" s="592"/>
      <c r="F101" s="592"/>
      <c r="G101" s="592"/>
      <c r="H101" s="592"/>
      <c r="I101" s="592"/>
      <c r="J101" s="592"/>
      <c r="K101" s="592"/>
      <c r="L101" s="592"/>
      <c r="M101" s="593"/>
      <c r="N101" s="605"/>
      <c r="O101" s="606"/>
      <c r="P101" s="607"/>
      <c r="Q101" s="594"/>
      <c r="R101" s="595"/>
      <c r="S101" s="596"/>
      <c r="T101" s="597"/>
      <c r="U101" s="598"/>
      <c r="V101" s="598"/>
      <c r="W101" s="598"/>
      <c r="X101" s="598"/>
      <c r="Y101" s="599"/>
      <c r="Z101" s="23" t="str">
        <f t="shared" si="27"/>
        <v/>
      </c>
      <c r="AA101" s="26" t="str">
        <f t="shared" si="28"/>
        <v/>
      </c>
      <c r="AB101" s="24" t="str">
        <f t="shared" si="29"/>
        <v/>
      </c>
      <c r="AC101" s="25" t="str">
        <f t="shared" si="30"/>
        <v/>
      </c>
      <c r="AD101" s="26" t="str">
        <f t="shared" si="31"/>
        <v/>
      </c>
      <c r="AE101" s="27" t="str">
        <f t="shared" si="32"/>
        <v/>
      </c>
      <c r="AF101" s="28" t="str">
        <f t="shared" si="33"/>
        <v/>
      </c>
      <c r="AG101" s="28" t="str">
        <f t="shared" si="34"/>
        <v/>
      </c>
      <c r="AH101" s="29" t="str">
        <f t="shared" si="35"/>
        <v/>
      </c>
      <c r="AI101" s="600"/>
      <c r="AJ101" s="601"/>
      <c r="AK101" s="601"/>
      <c r="AL101" s="601"/>
      <c r="AM101" s="601"/>
      <c r="AN101" s="602"/>
      <c r="AO101" s="108"/>
      <c r="AP101" s="603"/>
      <c r="AQ101" s="604"/>
      <c r="AR101" s="604"/>
      <c r="AS101" s="604"/>
      <c r="AT101" s="604"/>
      <c r="AU101" s="589"/>
      <c r="AV101" s="589"/>
      <c r="AW101" s="589"/>
      <c r="AX101" s="589"/>
      <c r="AY101" s="589"/>
      <c r="AZ101" s="589"/>
      <c r="BA101" s="589"/>
      <c r="BB101" s="589"/>
      <c r="BC101" s="589"/>
      <c r="BD101" s="590"/>
    </row>
    <row r="102" spans="1:56" ht="22.5" customHeight="1" x14ac:dyDescent="0.2">
      <c r="A102" s="109"/>
      <c r="B102" s="110"/>
      <c r="C102" s="591"/>
      <c r="D102" s="592"/>
      <c r="E102" s="592"/>
      <c r="F102" s="592"/>
      <c r="G102" s="592"/>
      <c r="H102" s="592"/>
      <c r="I102" s="592"/>
      <c r="J102" s="592"/>
      <c r="K102" s="592"/>
      <c r="L102" s="592"/>
      <c r="M102" s="593"/>
      <c r="N102" s="605"/>
      <c r="O102" s="606"/>
      <c r="P102" s="607"/>
      <c r="Q102" s="594"/>
      <c r="R102" s="595"/>
      <c r="S102" s="596"/>
      <c r="T102" s="597"/>
      <c r="U102" s="598"/>
      <c r="V102" s="598"/>
      <c r="W102" s="598"/>
      <c r="X102" s="598"/>
      <c r="Y102" s="599"/>
      <c r="Z102" s="43" t="str">
        <f t="shared" si="27"/>
        <v/>
      </c>
      <c r="AA102" s="46" t="str">
        <f t="shared" si="28"/>
        <v/>
      </c>
      <c r="AB102" s="44" t="str">
        <f t="shared" si="29"/>
        <v/>
      </c>
      <c r="AC102" s="45" t="str">
        <f t="shared" si="30"/>
        <v/>
      </c>
      <c r="AD102" s="46" t="str">
        <f t="shared" si="31"/>
        <v/>
      </c>
      <c r="AE102" s="47" t="str">
        <f t="shared" si="32"/>
        <v/>
      </c>
      <c r="AF102" s="48" t="str">
        <f t="shared" si="33"/>
        <v/>
      </c>
      <c r="AG102" s="48" t="str">
        <f t="shared" si="34"/>
        <v/>
      </c>
      <c r="AH102" s="49" t="str">
        <f t="shared" si="35"/>
        <v/>
      </c>
      <c r="AI102" s="600"/>
      <c r="AJ102" s="601"/>
      <c r="AK102" s="601"/>
      <c r="AL102" s="601"/>
      <c r="AM102" s="601"/>
      <c r="AN102" s="602"/>
      <c r="AO102" s="108"/>
      <c r="AP102" s="603"/>
      <c r="AQ102" s="604"/>
      <c r="AR102" s="604"/>
      <c r="AS102" s="604"/>
      <c r="AT102" s="604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90"/>
    </row>
    <row r="103" spans="1:56" ht="22.5" customHeight="1" x14ac:dyDescent="0.2">
      <c r="A103" s="109"/>
      <c r="B103" s="110"/>
      <c r="C103" s="591"/>
      <c r="D103" s="592"/>
      <c r="E103" s="592"/>
      <c r="F103" s="592"/>
      <c r="G103" s="592"/>
      <c r="H103" s="592"/>
      <c r="I103" s="592"/>
      <c r="J103" s="592"/>
      <c r="K103" s="592"/>
      <c r="L103" s="592"/>
      <c r="M103" s="593"/>
      <c r="N103" s="605"/>
      <c r="O103" s="606"/>
      <c r="P103" s="607"/>
      <c r="Q103" s="594"/>
      <c r="R103" s="595"/>
      <c r="S103" s="596"/>
      <c r="T103" s="597"/>
      <c r="U103" s="598"/>
      <c r="V103" s="598"/>
      <c r="W103" s="598"/>
      <c r="X103" s="598"/>
      <c r="Y103" s="599"/>
      <c r="Z103" s="23" t="str">
        <f t="shared" si="27"/>
        <v/>
      </c>
      <c r="AA103" s="26" t="str">
        <f t="shared" si="28"/>
        <v/>
      </c>
      <c r="AB103" s="24" t="str">
        <f t="shared" si="29"/>
        <v/>
      </c>
      <c r="AC103" s="25" t="str">
        <f t="shared" si="30"/>
        <v/>
      </c>
      <c r="AD103" s="26" t="str">
        <f t="shared" si="31"/>
        <v/>
      </c>
      <c r="AE103" s="27" t="str">
        <f t="shared" si="32"/>
        <v/>
      </c>
      <c r="AF103" s="28" t="str">
        <f t="shared" si="33"/>
        <v/>
      </c>
      <c r="AG103" s="28" t="str">
        <f t="shared" si="34"/>
        <v/>
      </c>
      <c r="AH103" s="29" t="str">
        <f t="shared" si="35"/>
        <v/>
      </c>
      <c r="AI103" s="600"/>
      <c r="AJ103" s="601"/>
      <c r="AK103" s="601"/>
      <c r="AL103" s="601"/>
      <c r="AM103" s="601"/>
      <c r="AN103" s="602"/>
      <c r="AO103" s="108"/>
      <c r="AP103" s="603"/>
      <c r="AQ103" s="604"/>
      <c r="AR103" s="604"/>
      <c r="AS103" s="604"/>
      <c r="AT103" s="604"/>
      <c r="AU103" s="589"/>
      <c r="AV103" s="589"/>
      <c r="AW103" s="589"/>
      <c r="AX103" s="589"/>
      <c r="AY103" s="589"/>
      <c r="AZ103" s="589"/>
      <c r="BA103" s="589"/>
      <c r="BB103" s="589"/>
      <c r="BC103" s="589"/>
      <c r="BD103" s="590"/>
    </row>
    <row r="104" spans="1:56" ht="22.5" customHeight="1" x14ac:dyDescent="0.2">
      <c r="A104" s="109"/>
      <c r="B104" s="110"/>
      <c r="C104" s="591"/>
      <c r="D104" s="592"/>
      <c r="E104" s="592"/>
      <c r="F104" s="592"/>
      <c r="G104" s="592"/>
      <c r="H104" s="592"/>
      <c r="I104" s="592"/>
      <c r="J104" s="592"/>
      <c r="K104" s="592"/>
      <c r="L104" s="592"/>
      <c r="M104" s="593"/>
      <c r="N104" s="605"/>
      <c r="O104" s="606"/>
      <c r="P104" s="607"/>
      <c r="Q104" s="594"/>
      <c r="R104" s="595"/>
      <c r="S104" s="596"/>
      <c r="T104" s="597"/>
      <c r="U104" s="598"/>
      <c r="V104" s="598"/>
      <c r="W104" s="598"/>
      <c r="X104" s="598"/>
      <c r="Y104" s="599"/>
      <c r="Z104" s="43" t="str">
        <f t="shared" si="27"/>
        <v/>
      </c>
      <c r="AA104" s="46" t="str">
        <f t="shared" si="28"/>
        <v/>
      </c>
      <c r="AB104" s="44" t="str">
        <f t="shared" si="29"/>
        <v/>
      </c>
      <c r="AC104" s="45" t="str">
        <f t="shared" si="30"/>
        <v/>
      </c>
      <c r="AD104" s="46" t="str">
        <f t="shared" si="31"/>
        <v/>
      </c>
      <c r="AE104" s="47" t="str">
        <f t="shared" si="32"/>
        <v/>
      </c>
      <c r="AF104" s="48" t="str">
        <f t="shared" si="33"/>
        <v/>
      </c>
      <c r="AG104" s="48" t="str">
        <f t="shared" si="34"/>
        <v/>
      </c>
      <c r="AH104" s="49" t="str">
        <f t="shared" si="35"/>
        <v/>
      </c>
      <c r="AI104" s="600"/>
      <c r="AJ104" s="601"/>
      <c r="AK104" s="601"/>
      <c r="AL104" s="601"/>
      <c r="AM104" s="601"/>
      <c r="AN104" s="602"/>
      <c r="AO104" s="108"/>
      <c r="AP104" s="603"/>
      <c r="AQ104" s="604"/>
      <c r="AR104" s="604"/>
      <c r="AS104" s="604"/>
      <c r="AT104" s="604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90"/>
    </row>
    <row r="105" spans="1:56" ht="22.5" customHeight="1" x14ac:dyDescent="0.2">
      <c r="A105" s="109"/>
      <c r="B105" s="110"/>
      <c r="C105" s="591"/>
      <c r="D105" s="592"/>
      <c r="E105" s="592"/>
      <c r="F105" s="592"/>
      <c r="G105" s="592"/>
      <c r="H105" s="592"/>
      <c r="I105" s="592"/>
      <c r="J105" s="592"/>
      <c r="K105" s="592"/>
      <c r="L105" s="592"/>
      <c r="M105" s="593"/>
      <c r="N105" s="605"/>
      <c r="O105" s="606"/>
      <c r="P105" s="607"/>
      <c r="Q105" s="594"/>
      <c r="R105" s="595"/>
      <c r="S105" s="596"/>
      <c r="T105" s="597"/>
      <c r="U105" s="598"/>
      <c r="V105" s="598"/>
      <c r="W105" s="598"/>
      <c r="X105" s="598"/>
      <c r="Y105" s="599"/>
      <c r="Z105" s="23" t="str">
        <f t="shared" si="27"/>
        <v/>
      </c>
      <c r="AA105" s="26" t="str">
        <f t="shared" si="28"/>
        <v/>
      </c>
      <c r="AB105" s="24" t="str">
        <f t="shared" si="29"/>
        <v/>
      </c>
      <c r="AC105" s="25" t="str">
        <f t="shared" si="30"/>
        <v/>
      </c>
      <c r="AD105" s="26" t="str">
        <f t="shared" si="31"/>
        <v/>
      </c>
      <c r="AE105" s="27" t="str">
        <f t="shared" si="32"/>
        <v/>
      </c>
      <c r="AF105" s="28" t="str">
        <f t="shared" si="33"/>
        <v/>
      </c>
      <c r="AG105" s="28" t="str">
        <f t="shared" si="34"/>
        <v/>
      </c>
      <c r="AH105" s="29" t="str">
        <f t="shared" si="35"/>
        <v/>
      </c>
      <c r="AI105" s="600"/>
      <c r="AJ105" s="601"/>
      <c r="AK105" s="601"/>
      <c r="AL105" s="601"/>
      <c r="AM105" s="601"/>
      <c r="AN105" s="602"/>
      <c r="AO105" s="108"/>
      <c r="AP105" s="603"/>
      <c r="AQ105" s="604"/>
      <c r="AR105" s="604"/>
      <c r="AS105" s="604"/>
      <c r="AT105" s="604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90"/>
    </row>
    <row r="106" spans="1:56" ht="22.5" customHeight="1" x14ac:dyDescent="0.2">
      <c r="A106" s="109"/>
      <c r="B106" s="110"/>
      <c r="C106" s="591"/>
      <c r="D106" s="592"/>
      <c r="E106" s="592"/>
      <c r="F106" s="592"/>
      <c r="G106" s="592"/>
      <c r="H106" s="592"/>
      <c r="I106" s="592"/>
      <c r="J106" s="592"/>
      <c r="K106" s="592"/>
      <c r="L106" s="592"/>
      <c r="M106" s="593"/>
      <c r="N106" s="605"/>
      <c r="O106" s="606"/>
      <c r="P106" s="607"/>
      <c r="Q106" s="594"/>
      <c r="R106" s="595"/>
      <c r="S106" s="596"/>
      <c r="T106" s="597"/>
      <c r="U106" s="598"/>
      <c r="V106" s="598"/>
      <c r="W106" s="598"/>
      <c r="X106" s="598"/>
      <c r="Y106" s="599"/>
      <c r="Z106" s="43" t="str">
        <f t="shared" si="27"/>
        <v/>
      </c>
      <c r="AA106" s="46" t="str">
        <f t="shared" si="28"/>
        <v/>
      </c>
      <c r="AB106" s="44" t="str">
        <f t="shared" si="29"/>
        <v/>
      </c>
      <c r="AC106" s="45" t="str">
        <f t="shared" si="30"/>
        <v/>
      </c>
      <c r="AD106" s="46" t="str">
        <f t="shared" si="31"/>
        <v/>
      </c>
      <c r="AE106" s="47" t="str">
        <f t="shared" si="32"/>
        <v/>
      </c>
      <c r="AF106" s="48" t="str">
        <f t="shared" si="33"/>
        <v/>
      </c>
      <c r="AG106" s="48" t="str">
        <f t="shared" si="34"/>
        <v/>
      </c>
      <c r="AH106" s="49" t="str">
        <f t="shared" si="35"/>
        <v/>
      </c>
      <c r="AI106" s="600"/>
      <c r="AJ106" s="601"/>
      <c r="AK106" s="601"/>
      <c r="AL106" s="601"/>
      <c r="AM106" s="601"/>
      <c r="AN106" s="602"/>
      <c r="AO106" s="108"/>
      <c r="AP106" s="603"/>
      <c r="AQ106" s="604"/>
      <c r="AR106" s="604"/>
      <c r="AS106" s="604"/>
      <c r="AT106" s="604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90"/>
    </row>
    <row r="107" spans="1:56" ht="22.5" customHeight="1" x14ac:dyDescent="0.2">
      <c r="A107" s="109"/>
      <c r="B107" s="110"/>
      <c r="C107" s="591"/>
      <c r="D107" s="592"/>
      <c r="E107" s="592"/>
      <c r="F107" s="592"/>
      <c r="G107" s="592"/>
      <c r="H107" s="592"/>
      <c r="I107" s="592"/>
      <c r="J107" s="592"/>
      <c r="K107" s="592"/>
      <c r="L107" s="592"/>
      <c r="M107" s="593"/>
      <c r="N107" s="605"/>
      <c r="O107" s="606"/>
      <c r="P107" s="607"/>
      <c r="Q107" s="594"/>
      <c r="R107" s="595"/>
      <c r="S107" s="596"/>
      <c r="T107" s="597"/>
      <c r="U107" s="598"/>
      <c r="V107" s="598"/>
      <c r="W107" s="598"/>
      <c r="X107" s="598"/>
      <c r="Y107" s="599"/>
      <c r="Z107" s="23" t="str">
        <f t="shared" si="27"/>
        <v/>
      </c>
      <c r="AA107" s="26" t="str">
        <f t="shared" si="28"/>
        <v/>
      </c>
      <c r="AB107" s="24" t="str">
        <f t="shared" si="29"/>
        <v/>
      </c>
      <c r="AC107" s="25" t="str">
        <f t="shared" si="30"/>
        <v/>
      </c>
      <c r="AD107" s="26" t="str">
        <f t="shared" si="31"/>
        <v/>
      </c>
      <c r="AE107" s="27" t="str">
        <f t="shared" si="32"/>
        <v/>
      </c>
      <c r="AF107" s="28" t="str">
        <f t="shared" si="33"/>
        <v/>
      </c>
      <c r="AG107" s="28" t="str">
        <f t="shared" si="34"/>
        <v/>
      </c>
      <c r="AH107" s="29" t="str">
        <f t="shared" si="35"/>
        <v/>
      </c>
      <c r="AI107" s="600"/>
      <c r="AJ107" s="601"/>
      <c r="AK107" s="601"/>
      <c r="AL107" s="601"/>
      <c r="AM107" s="601"/>
      <c r="AN107" s="602"/>
      <c r="AO107" s="108"/>
      <c r="AP107" s="603"/>
      <c r="AQ107" s="604"/>
      <c r="AR107" s="604"/>
      <c r="AS107" s="604"/>
      <c r="AT107" s="604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90"/>
    </row>
    <row r="108" spans="1:56" ht="22.5" customHeight="1" x14ac:dyDescent="0.2">
      <c r="A108" s="109"/>
      <c r="B108" s="110"/>
      <c r="C108" s="591"/>
      <c r="D108" s="592"/>
      <c r="E108" s="592"/>
      <c r="F108" s="592"/>
      <c r="G108" s="592"/>
      <c r="H108" s="592"/>
      <c r="I108" s="592"/>
      <c r="J108" s="592"/>
      <c r="K108" s="592"/>
      <c r="L108" s="592"/>
      <c r="M108" s="593"/>
      <c r="N108" s="605"/>
      <c r="O108" s="606"/>
      <c r="P108" s="607"/>
      <c r="Q108" s="594"/>
      <c r="R108" s="595"/>
      <c r="S108" s="596"/>
      <c r="T108" s="597"/>
      <c r="U108" s="598"/>
      <c r="V108" s="598"/>
      <c r="W108" s="598"/>
      <c r="X108" s="598"/>
      <c r="Y108" s="599"/>
      <c r="Z108" s="43" t="str">
        <f t="shared" si="27"/>
        <v/>
      </c>
      <c r="AA108" s="46" t="str">
        <f t="shared" si="28"/>
        <v/>
      </c>
      <c r="AB108" s="44" t="str">
        <f t="shared" si="29"/>
        <v/>
      </c>
      <c r="AC108" s="45" t="str">
        <f t="shared" si="30"/>
        <v/>
      </c>
      <c r="AD108" s="46" t="str">
        <f t="shared" si="31"/>
        <v/>
      </c>
      <c r="AE108" s="47" t="str">
        <f t="shared" si="32"/>
        <v/>
      </c>
      <c r="AF108" s="48" t="str">
        <f t="shared" si="33"/>
        <v/>
      </c>
      <c r="AG108" s="48" t="str">
        <f t="shared" si="34"/>
        <v/>
      </c>
      <c r="AH108" s="49" t="str">
        <f t="shared" si="35"/>
        <v/>
      </c>
      <c r="AI108" s="600"/>
      <c r="AJ108" s="601"/>
      <c r="AK108" s="601"/>
      <c r="AL108" s="601"/>
      <c r="AM108" s="601"/>
      <c r="AN108" s="602"/>
      <c r="AO108" s="108"/>
      <c r="AP108" s="603"/>
      <c r="AQ108" s="604"/>
      <c r="AR108" s="604"/>
      <c r="AS108" s="604"/>
      <c r="AT108" s="604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90"/>
    </row>
    <row r="109" spans="1:56" ht="22.5" customHeight="1" x14ac:dyDescent="0.2">
      <c r="A109" s="109"/>
      <c r="B109" s="110"/>
      <c r="C109" s="591"/>
      <c r="D109" s="592"/>
      <c r="E109" s="592"/>
      <c r="F109" s="592"/>
      <c r="G109" s="592"/>
      <c r="H109" s="592"/>
      <c r="I109" s="592"/>
      <c r="J109" s="592"/>
      <c r="K109" s="592"/>
      <c r="L109" s="592"/>
      <c r="M109" s="593"/>
      <c r="N109" s="605"/>
      <c r="O109" s="606"/>
      <c r="P109" s="607"/>
      <c r="Q109" s="594"/>
      <c r="R109" s="595"/>
      <c r="S109" s="596"/>
      <c r="T109" s="597"/>
      <c r="U109" s="598"/>
      <c r="V109" s="598"/>
      <c r="W109" s="598"/>
      <c r="X109" s="598"/>
      <c r="Y109" s="599"/>
      <c r="Z109" s="23" t="str">
        <f t="shared" si="27"/>
        <v/>
      </c>
      <c r="AA109" s="26" t="str">
        <f t="shared" si="28"/>
        <v/>
      </c>
      <c r="AB109" s="24" t="str">
        <f t="shared" si="29"/>
        <v/>
      </c>
      <c r="AC109" s="25" t="str">
        <f t="shared" si="30"/>
        <v/>
      </c>
      <c r="AD109" s="26" t="str">
        <f t="shared" si="31"/>
        <v/>
      </c>
      <c r="AE109" s="27" t="str">
        <f t="shared" si="32"/>
        <v/>
      </c>
      <c r="AF109" s="28" t="str">
        <f t="shared" si="33"/>
        <v/>
      </c>
      <c r="AG109" s="28" t="str">
        <f t="shared" si="34"/>
        <v/>
      </c>
      <c r="AH109" s="29" t="str">
        <f t="shared" si="35"/>
        <v/>
      </c>
      <c r="AI109" s="600"/>
      <c r="AJ109" s="601"/>
      <c r="AK109" s="601"/>
      <c r="AL109" s="601"/>
      <c r="AM109" s="601"/>
      <c r="AN109" s="602"/>
      <c r="AO109" s="108"/>
      <c r="AP109" s="603"/>
      <c r="AQ109" s="604"/>
      <c r="AR109" s="604"/>
      <c r="AS109" s="604"/>
      <c r="AT109" s="604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90"/>
    </row>
    <row r="110" spans="1:56" ht="22.5" customHeight="1" x14ac:dyDescent="0.2">
      <c r="A110" s="109"/>
      <c r="B110" s="110"/>
      <c r="C110" s="591"/>
      <c r="D110" s="592"/>
      <c r="E110" s="592"/>
      <c r="F110" s="592"/>
      <c r="G110" s="592"/>
      <c r="H110" s="592"/>
      <c r="I110" s="592"/>
      <c r="J110" s="592"/>
      <c r="K110" s="592"/>
      <c r="L110" s="592"/>
      <c r="M110" s="593"/>
      <c r="N110" s="605"/>
      <c r="O110" s="606"/>
      <c r="P110" s="607"/>
      <c r="Q110" s="594"/>
      <c r="R110" s="595"/>
      <c r="S110" s="596"/>
      <c r="T110" s="597"/>
      <c r="U110" s="598"/>
      <c r="V110" s="598"/>
      <c r="W110" s="598"/>
      <c r="X110" s="598"/>
      <c r="Y110" s="599"/>
      <c r="Z110" s="43" t="str">
        <f t="shared" si="27"/>
        <v/>
      </c>
      <c r="AA110" s="46" t="str">
        <f t="shared" si="28"/>
        <v/>
      </c>
      <c r="AB110" s="44" t="str">
        <f t="shared" si="29"/>
        <v/>
      </c>
      <c r="AC110" s="45" t="str">
        <f t="shared" si="30"/>
        <v/>
      </c>
      <c r="AD110" s="46" t="str">
        <f t="shared" si="31"/>
        <v/>
      </c>
      <c r="AE110" s="47" t="str">
        <f t="shared" si="32"/>
        <v/>
      </c>
      <c r="AF110" s="48" t="str">
        <f t="shared" si="33"/>
        <v/>
      </c>
      <c r="AG110" s="48" t="str">
        <f t="shared" si="34"/>
        <v/>
      </c>
      <c r="AH110" s="49" t="str">
        <f t="shared" si="35"/>
        <v/>
      </c>
      <c r="AI110" s="600"/>
      <c r="AJ110" s="601"/>
      <c r="AK110" s="601"/>
      <c r="AL110" s="601"/>
      <c r="AM110" s="601"/>
      <c r="AN110" s="602"/>
      <c r="AO110" s="108"/>
      <c r="AP110" s="603"/>
      <c r="AQ110" s="604"/>
      <c r="AR110" s="604"/>
      <c r="AS110" s="604"/>
      <c r="AT110" s="604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90"/>
    </row>
    <row r="111" spans="1:56" ht="22.5" customHeight="1" thickBot="1" x14ac:dyDescent="0.25">
      <c r="A111" s="128"/>
      <c r="B111" s="129"/>
      <c r="C111" s="614"/>
      <c r="D111" s="615"/>
      <c r="E111" s="615"/>
      <c r="F111" s="615"/>
      <c r="G111" s="615"/>
      <c r="H111" s="615"/>
      <c r="I111" s="615"/>
      <c r="J111" s="615"/>
      <c r="K111" s="615"/>
      <c r="L111" s="615"/>
      <c r="M111" s="616"/>
      <c r="N111" s="605"/>
      <c r="O111" s="606"/>
      <c r="P111" s="607"/>
      <c r="Q111" s="594"/>
      <c r="R111" s="595"/>
      <c r="S111" s="596"/>
      <c r="T111" s="597"/>
      <c r="U111" s="598"/>
      <c r="V111" s="598"/>
      <c r="W111" s="598"/>
      <c r="X111" s="598"/>
      <c r="Y111" s="599"/>
      <c r="Z111" s="43" t="str">
        <f t="shared" si="27"/>
        <v/>
      </c>
      <c r="AA111" s="46" t="str">
        <f t="shared" si="28"/>
        <v/>
      </c>
      <c r="AB111" s="44" t="str">
        <f t="shared" si="29"/>
        <v/>
      </c>
      <c r="AC111" s="45" t="str">
        <f t="shared" si="30"/>
        <v/>
      </c>
      <c r="AD111" s="46" t="str">
        <f t="shared" si="31"/>
        <v/>
      </c>
      <c r="AE111" s="47" t="str">
        <f t="shared" si="32"/>
        <v/>
      </c>
      <c r="AF111" s="48" t="str">
        <f t="shared" si="33"/>
        <v/>
      </c>
      <c r="AG111" s="48" t="str">
        <f t="shared" si="34"/>
        <v/>
      </c>
      <c r="AH111" s="49" t="str">
        <f t="shared" si="35"/>
        <v/>
      </c>
      <c r="AI111" s="617"/>
      <c r="AJ111" s="618"/>
      <c r="AK111" s="618"/>
      <c r="AL111" s="618"/>
      <c r="AM111" s="618"/>
      <c r="AN111" s="619"/>
      <c r="AO111" s="108"/>
      <c r="AP111" s="620"/>
      <c r="AQ111" s="621"/>
      <c r="AR111" s="621"/>
      <c r="AS111" s="621"/>
      <c r="AT111" s="621"/>
      <c r="AU111" s="622"/>
      <c r="AV111" s="622"/>
      <c r="AW111" s="622"/>
      <c r="AX111" s="622"/>
      <c r="AY111" s="622"/>
      <c r="AZ111" s="622"/>
      <c r="BA111" s="622"/>
      <c r="BB111" s="622"/>
      <c r="BC111" s="622"/>
      <c r="BD111" s="623"/>
    </row>
    <row r="112" spans="1:56" ht="22.5" customHeight="1" thickTop="1" thickBot="1" x14ac:dyDescent="0.2">
      <c r="A112" s="60"/>
      <c r="B112" s="130"/>
      <c r="C112" s="608" t="s">
        <v>65</v>
      </c>
      <c r="D112" s="609"/>
      <c r="E112" s="609"/>
      <c r="F112" s="609"/>
      <c r="G112" s="609"/>
      <c r="H112" s="609"/>
      <c r="I112" s="609"/>
      <c r="J112" s="609"/>
      <c r="K112" s="609"/>
      <c r="L112" s="609"/>
      <c r="M112" s="609"/>
      <c r="N112" s="609"/>
      <c r="O112" s="609"/>
      <c r="P112" s="609"/>
      <c r="Q112" s="609"/>
      <c r="R112" s="609"/>
      <c r="S112" s="609"/>
      <c r="T112" s="609"/>
      <c r="U112" s="609"/>
      <c r="V112" s="609"/>
      <c r="W112" s="609"/>
      <c r="X112" s="609"/>
      <c r="Y112" s="610"/>
      <c r="Z112" s="61" t="str">
        <f>IF($T91="","",LEFT(RIGHT(" " &amp;SUMPRODUCT(N91:N111,T91:T111),9),1))</f>
        <v/>
      </c>
      <c r="AA112" s="64" t="str">
        <f>IF($T91="","",LEFT(RIGHT(" " &amp;SUMPRODUCT(N91:N111,T91:T111),8),1))</f>
        <v/>
      </c>
      <c r="AB112" s="62" t="str">
        <f>IF($T91="","",LEFT(RIGHT(" " &amp;SUMPRODUCT(N91:N111,T91:T111),7),1))</f>
        <v/>
      </c>
      <c r="AC112" s="63" t="str">
        <f>IF($T91="","",LEFT(RIGHT(" " &amp;SUMPRODUCT(N91:N111,T91:T111),6),1))</f>
        <v/>
      </c>
      <c r="AD112" s="64" t="str">
        <f>IF($T91="","",LEFT(RIGHT(" " &amp;SUMPRODUCT(N91:N111,T91:T111),5),1))</f>
        <v/>
      </c>
      <c r="AE112" s="65" t="str">
        <f>IF($T91="","",LEFT(RIGHT(" " &amp;SUMPRODUCT(N91:N111,T91:T111),4),1))</f>
        <v/>
      </c>
      <c r="AF112" s="66" t="str">
        <f>IF($T91="","",LEFT(RIGHT(" " &amp;SUMPRODUCT(N91:N111,T91:T111),3),1))</f>
        <v/>
      </c>
      <c r="AG112" s="66" t="str">
        <f>IF($T91="","",LEFT(RIGHT(" " &amp;SUMPRODUCT(N91:N111,T91:T111),2),1))</f>
        <v/>
      </c>
      <c r="AH112" s="67" t="str">
        <f>IF($T91="","",LEFT(RIGHT(" " &amp;SUMPRODUCT(N91:N111,T91:T111),1),1))</f>
        <v/>
      </c>
      <c r="AI112" s="611"/>
      <c r="AJ112" s="612"/>
      <c r="AK112" s="612"/>
      <c r="AL112" s="612"/>
      <c r="AM112" s="612"/>
      <c r="AN112" s="613"/>
      <c r="BD112" s="131" t="s">
        <v>14</v>
      </c>
    </row>
    <row r="113" spans="1:56" ht="11.25" customHeight="1" thickTop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56" ht="24" customHeight="1" x14ac:dyDescent="0.2">
      <c r="A114" s="633" t="s">
        <v>69</v>
      </c>
      <c r="B114" s="633"/>
      <c r="C114" s="633"/>
      <c r="D114" s="634" t="str">
        <f>IF($AL$6="","",$AL$6)</f>
        <v>株式会社　神原組</v>
      </c>
      <c r="E114" s="634"/>
      <c r="F114" s="634"/>
      <c r="G114" s="634"/>
      <c r="H114" s="634"/>
      <c r="I114" s="634"/>
      <c r="J114" s="634"/>
      <c r="Q114" s="574" t="s">
        <v>70</v>
      </c>
      <c r="R114" s="574"/>
      <c r="S114" s="574"/>
      <c r="T114" s="574"/>
      <c r="U114" s="574"/>
      <c r="V114" s="574"/>
      <c r="W114" s="574"/>
      <c r="X114" s="574"/>
      <c r="Y114" s="574"/>
      <c r="Z114" s="574"/>
      <c r="AA114" s="574"/>
      <c r="AB114" s="574"/>
      <c r="AC114" s="574"/>
      <c r="AD114" s="574"/>
      <c r="AE114" s="574"/>
      <c r="AH114" s="126" t="s">
        <v>71</v>
      </c>
      <c r="AI114" s="126"/>
      <c r="AJ114" s="629"/>
      <c r="AK114" s="629"/>
      <c r="AL114" s="127" t="s">
        <v>72</v>
      </c>
      <c r="AM114" s="582"/>
      <c r="AN114" s="582"/>
      <c r="AS114" s="627" t="str">
        <f>IF($AS$1="","",$AS$1)</f>
        <v>平成</v>
      </c>
      <c r="AT114" s="627"/>
      <c r="AU114" s="627"/>
      <c r="AV114" s="628">
        <f>IF($AV$1="","",$AV$1)</f>
        <v>28</v>
      </c>
      <c r="AW114" s="628"/>
      <c r="AX114" s="3" t="s">
        <v>2</v>
      </c>
      <c r="AY114" s="628">
        <f>IF($AY$1="","",$AY$1)</f>
        <v>7</v>
      </c>
      <c r="AZ114" s="628"/>
      <c r="BA114" s="3" t="s">
        <v>56</v>
      </c>
      <c r="BB114" s="628">
        <f>IF($BB$1="","",$BB$1)</f>
        <v>20</v>
      </c>
      <c r="BC114" s="628"/>
      <c r="BD114" s="3" t="s">
        <v>4</v>
      </c>
    </row>
    <row r="115" spans="1:56" ht="11.25" customHeight="1" thickBot="1" x14ac:dyDescent="0.25">
      <c r="AC115" s="93"/>
      <c r="AD115" s="93"/>
    </row>
    <row r="116" spans="1:56" ht="23.25" customHeight="1" thickTop="1" x14ac:dyDescent="0.2">
      <c r="A116" s="106" t="s">
        <v>56</v>
      </c>
      <c r="B116" s="107" t="s">
        <v>4</v>
      </c>
      <c r="C116" s="459" t="s">
        <v>57</v>
      </c>
      <c r="D116" s="460"/>
      <c r="E116" s="460"/>
      <c r="F116" s="460"/>
      <c r="G116" s="460"/>
      <c r="H116" s="460"/>
      <c r="I116" s="460"/>
      <c r="J116" s="460"/>
      <c r="K116" s="460"/>
      <c r="L116" s="460"/>
      <c r="M116" s="478"/>
      <c r="N116" s="630" t="s">
        <v>31</v>
      </c>
      <c r="O116" s="631"/>
      <c r="P116" s="632"/>
      <c r="Q116" s="630" t="s">
        <v>58</v>
      </c>
      <c r="R116" s="631"/>
      <c r="S116" s="632"/>
      <c r="T116" s="630" t="s">
        <v>32</v>
      </c>
      <c r="U116" s="631"/>
      <c r="V116" s="631"/>
      <c r="W116" s="631"/>
      <c r="X116" s="631"/>
      <c r="Y116" s="632"/>
      <c r="Z116" s="630" t="s">
        <v>59</v>
      </c>
      <c r="AA116" s="631"/>
      <c r="AB116" s="631"/>
      <c r="AC116" s="631"/>
      <c r="AD116" s="631"/>
      <c r="AE116" s="631"/>
      <c r="AF116" s="631"/>
      <c r="AG116" s="631"/>
      <c r="AH116" s="632"/>
      <c r="AI116" s="459" t="s">
        <v>60</v>
      </c>
      <c r="AJ116" s="460"/>
      <c r="AK116" s="460"/>
      <c r="AL116" s="460"/>
      <c r="AM116" s="460"/>
      <c r="AN116" s="461"/>
      <c r="AO116" s="108"/>
      <c r="AP116" s="624" t="s">
        <v>61</v>
      </c>
      <c r="AQ116" s="625"/>
      <c r="AR116" s="625"/>
      <c r="AS116" s="625"/>
      <c r="AT116" s="625"/>
      <c r="AU116" s="625"/>
      <c r="AV116" s="625"/>
      <c r="AW116" s="625"/>
      <c r="AX116" s="625"/>
      <c r="AY116" s="625"/>
      <c r="AZ116" s="625"/>
      <c r="BA116" s="625"/>
      <c r="BB116" s="625"/>
      <c r="BC116" s="625"/>
      <c r="BD116" s="626"/>
    </row>
    <row r="117" spans="1:56" ht="22.5" customHeight="1" x14ac:dyDescent="0.2">
      <c r="A117" s="109"/>
      <c r="B117" s="110"/>
      <c r="C117" s="591"/>
      <c r="D117" s="592"/>
      <c r="E117" s="592"/>
      <c r="F117" s="592"/>
      <c r="G117" s="592"/>
      <c r="H117" s="592"/>
      <c r="I117" s="592"/>
      <c r="J117" s="592"/>
      <c r="K117" s="592"/>
      <c r="L117" s="592"/>
      <c r="M117" s="593"/>
      <c r="N117" s="605"/>
      <c r="O117" s="606"/>
      <c r="P117" s="607"/>
      <c r="Q117" s="594"/>
      <c r="R117" s="595"/>
      <c r="S117" s="596"/>
      <c r="T117" s="597"/>
      <c r="U117" s="598"/>
      <c r="V117" s="598"/>
      <c r="W117" s="598"/>
      <c r="X117" s="598"/>
      <c r="Y117" s="599"/>
      <c r="Z117" s="23" t="str">
        <f t="shared" ref="Z117:Z137" si="36">IF($T117="","",LEFT(RIGHT(" " &amp;ROUND($N117*$T117,0),9),1))</f>
        <v/>
      </c>
      <c r="AA117" s="26" t="str">
        <f t="shared" ref="AA117:AA137" si="37">IF($T117="","",LEFT(RIGHT(" " &amp;ROUND($N117*$T117,0),8),1))</f>
        <v/>
      </c>
      <c r="AB117" s="24" t="str">
        <f t="shared" ref="AB117:AB137" si="38">IF($T117="","",LEFT(RIGHT(" " &amp;ROUND($N117*$T117,0),7),1))</f>
        <v/>
      </c>
      <c r="AC117" s="25" t="str">
        <f t="shared" ref="AC117:AC137" si="39">IF($T117="","",LEFT(RIGHT(" " &amp;ROUND($N117*$T117,0),6),1))</f>
        <v/>
      </c>
      <c r="AD117" s="26" t="str">
        <f t="shared" ref="AD117:AD137" si="40">IF($T117="","",LEFT(RIGHT(" " &amp;ROUND($N117*$T117,0),5),1))</f>
        <v/>
      </c>
      <c r="AE117" s="27" t="str">
        <f t="shared" ref="AE117:AE137" si="41">IF($T117="","",LEFT(RIGHT(" " &amp;ROUND($N117*$T117,0),4),1))</f>
        <v/>
      </c>
      <c r="AF117" s="28" t="str">
        <f t="shared" ref="AF117:AF137" si="42">IF($T117="","",LEFT(RIGHT(" " &amp;ROUND($N117*$T117,0),3),1))</f>
        <v/>
      </c>
      <c r="AG117" s="28" t="str">
        <f t="shared" ref="AG117:AG137" si="43">IF($T117="","",LEFT(RIGHT(" " &amp;ROUND($N117*$T117,0),2),1))</f>
        <v/>
      </c>
      <c r="AH117" s="29" t="str">
        <f t="shared" ref="AH117:AH137" si="44">IF($T117="","",LEFT(RIGHT(" " &amp;ROUND($N117*$T117,0),1),1))</f>
        <v/>
      </c>
      <c r="AI117" s="600"/>
      <c r="AJ117" s="601"/>
      <c r="AK117" s="601"/>
      <c r="AL117" s="601"/>
      <c r="AM117" s="601"/>
      <c r="AN117" s="602"/>
      <c r="AO117" s="108"/>
      <c r="AP117" s="603"/>
      <c r="AQ117" s="604"/>
      <c r="AR117" s="604"/>
      <c r="AS117" s="604"/>
      <c r="AT117" s="604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90"/>
    </row>
    <row r="118" spans="1:56" ht="22.5" customHeight="1" x14ac:dyDescent="0.2">
      <c r="A118" s="109"/>
      <c r="B118" s="110"/>
      <c r="C118" s="591"/>
      <c r="D118" s="592"/>
      <c r="E118" s="592"/>
      <c r="F118" s="592"/>
      <c r="G118" s="592"/>
      <c r="H118" s="592"/>
      <c r="I118" s="592"/>
      <c r="J118" s="592"/>
      <c r="K118" s="592"/>
      <c r="L118" s="592"/>
      <c r="M118" s="593"/>
      <c r="N118" s="605"/>
      <c r="O118" s="606"/>
      <c r="P118" s="607"/>
      <c r="Q118" s="594"/>
      <c r="R118" s="595"/>
      <c r="S118" s="596"/>
      <c r="T118" s="597"/>
      <c r="U118" s="598"/>
      <c r="V118" s="598"/>
      <c r="W118" s="598"/>
      <c r="X118" s="598"/>
      <c r="Y118" s="599"/>
      <c r="Z118" s="23" t="str">
        <f t="shared" si="36"/>
        <v/>
      </c>
      <c r="AA118" s="26" t="str">
        <f t="shared" si="37"/>
        <v/>
      </c>
      <c r="AB118" s="24" t="str">
        <f t="shared" si="38"/>
        <v/>
      </c>
      <c r="AC118" s="25" t="str">
        <f t="shared" si="39"/>
        <v/>
      </c>
      <c r="AD118" s="26" t="str">
        <f t="shared" si="40"/>
        <v/>
      </c>
      <c r="AE118" s="27" t="str">
        <f t="shared" si="41"/>
        <v/>
      </c>
      <c r="AF118" s="28" t="str">
        <f t="shared" si="42"/>
        <v/>
      </c>
      <c r="AG118" s="28" t="str">
        <f t="shared" si="43"/>
        <v/>
      </c>
      <c r="AH118" s="29" t="str">
        <f t="shared" si="44"/>
        <v/>
      </c>
      <c r="AI118" s="600"/>
      <c r="AJ118" s="601"/>
      <c r="AK118" s="601"/>
      <c r="AL118" s="601"/>
      <c r="AM118" s="601"/>
      <c r="AN118" s="602"/>
      <c r="AO118" s="108"/>
      <c r="AP118" s="603"/>
      <c r="AQ118" s="604"/>
      <c r="AR118" s="604"/>
      <c r="AS118" s="604"/>
      <c r="AT118" s="604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90"/>
    </row>
    <row r="119" spans="1:56" ht="22.5" customHeight="1" x14ac:dyDescent="0.2">
      <c r="A119" s="109"/>
      <c r="B119" s="110"/>
      <c r="C119" s="591"/>
      <c r="D119" s="592"/>
      <c r="E119" s="592"/>
      <c r="F119" s="592"/>
      <c r="G119" s="592"/>
      <c r="H119" s="592"/>
      <c r="I119" s="592"/>
      <c r="J119" s="592"/>
      <c r="K119" s="592"/>
      <c r="L119" s="592"/>
      <c r="M119" s="593"/>
      <c r="N119" s="605"/>
      <c r="O119" s="606"/>
      <c r="P119" s="607"/>
      <c r="Q119" s="594"/>
      <c r="R119" s="595"/>
      <c r="S119" s="596"/>
      <c r="T119" s="597"/>
      <c r="U119" s="598"/>
      <c r="V119" s="598"/>
      <c r="W119" s="598"/>
      <c r="X119" s="598"/>
      <c r="Y119" s="599"/>
      <c r="Z119" s="23" t="str">
        <f t="shared" si="36"/>
        <v/>
      </c>
      <c r="AA119" s="26" t="str">
        <f t="shared" si="37"/>
        <v/>
      </c>
      <c r="AB119" s="24" t="str">
        <f t="shared" si="38"/>
        <v/>
      </c>
      <c r="AC119" s="25" t="str">
        <f t="shared" si="39"/>
        <v/>
      </c>
      <c r="AD119" s="26" t="str">
        <f t="shared" si="40"/>
        <v/>
      </c>
      <c r="AE119" s="27" t="str">
        <f t="shared" si="41"/>
        <v/>
      </c>
      <c r="AF119" s="28" t="str">
        <f t="shared" si="42"/>
        <v/>
      </c>
      <c r="AG119" s="28" t="str">
        <f t="shared" si="43"/>
        <v/>
      </c>
      <c r="AH119" s="29" t="str">
        <f t="shared" si="44"/>
        <v/>
      </c>
      <c r="AI119" s="600"/>
      <c r="AJ119" s="601"/>
      <c r="AK119" s="601"/>
      <c r="AL119" s="601"/>
      <c r="AM119" s="601"/>
      <c r="AN119" s="602"/>
      <c r="AO119" s="108"/>
      <c r="AP119" s="603"/>
      <c r="AQ119" s="604"/>
      <c r="AR119" s="604"/>
      <c r="AS119" s="604"/>
      <c r="AT119" s="604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90"/>
    </row>
    <row r="120" spans="1:56" ht="22.5" customHeight="1" x14ac:dyDescent="0.2">
      <c r="A120" s="109"/>
      <c r="B120" s="110"/>
      <c r="C120" s="591"/>
      <c r="D120" s="592"/>
      <c r="E120" s="592"/>
      <c r="F120" s="592"/>
      <c r="G120" s="592"/>
      <c r="H120" s="592"/>
      <c r="I120" s="592"/>
      <c r="J120" s="592"/>
      <c r="K120" s="592"/>
      <c r="L120" s="592"/>
      <c r="M120" s="593"/>
      <c r="N120" s="605"/>
      <c r="O120" s="606"/>
      <c r="P120" s="607"/>
      <c r="Q120" s="594"/>
      <c r="R120" s="595"/>
      <c r="S120" s="596"/>
      <c r="T120" s="597"/>
      <c r="U120" s="598"/>
      <c r="V120" s="598"/>
      <c r="W120" s="598"/>
      <c r="X120" s="598"/>
      <c r="Y120" s="599"/>
      <c r="Z120" s="23" t="str">
        <f t="shared" si="36"/>
        <v/>
      </c>
      <c r="AA120" s="26" t="str">
        <f t="shared" si="37"/>
        <v/>
      </c>
      <c r="AB120" s="24" t="str">
        <f t="shared" si="38"/>
        <v/>
      </c>
      <c r="AC120" s="25" t="str">
        <f t="shared" si="39"/>
        <v/>
      </c>
      <c r="AD120" s="26" t="str">
        <f t="shared" si="40"/>
        <v/>
      </c>
      <c r="AE120" s="27" t="str">
        <f t="shared" si="41"/>
        <v/>
      </c>
      <c r="AF120" s="28" t="str">
        <f t="shared" si="42"/>
        <v/>
      </c>
      <c r="AG120" s="28" t="str">
        <f t="shared" si="43"/>
        <v/>
      </c>
      <c r="AH120" s="29" t="str">
        <f t="shared" si="44"/>
        <v/>
      </c>
      <c r="AI120" s="600"/>
      <c r="AJ120" s="601"/>
      <c r="AK120" s="601"/>
      <c r="AL120" s="601"/>
      <c r="AM120" s="601"/>
      <c r="AN120" s="602"/>
      <c r="AO120" s="108"/>
      <c r="AP120" s="603"/>
      <c r="AQ120" s="604"/>
      <c r="AR120" s="604"/>
      <c r="AS120" s="604"/>
      <c r="AT120" s="604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90"/>
    </row>
    <row r="121" spans="1:56" ht="22.5" customHeight="1" x14ac:dyDescent="0.2">
      <c r="A121" s="109"/>
      <c r="B121" s="110"/>
      <c r="C121" s="591"/>
      <c r="D121" s="592"/>
      <c r="E121" s="592"/>
      <c r="F121" s="592"/>
      <c r="G121" s="592"/>
      <c r="H121" s="592"/>
      <c r="I121" s="592"/>
      <c r="J121" s="592"/>
      <c r="K121" s="592"/>
      <c r="L121" s="592"/>
      <c r="M121" s="593"/>
      <c r="N121" s="605"/>
      <c r="O121" s="606"/>
      <c r="P121" s="607"/>
      <c r="Q121" s="594"/>
      <c r="R121" s="595"/>
      <c r="S121" s="596"/>
      <c r="T121" s="597"/>
      <c r="U121" s="598"/>
      <c r="V121" s="598"/>
      <c r="W121" s="598"/>
      <c r="X121" s="598"/>
      <c r="Y121" s="599"/>
      <c r="Z121" s="23" t="str">
        <f t="shared" si="36"/>
        <v/>
      </c>
      <c r="AA121" s="26" t="str">
        <f t="shared" si="37"/>
        <v/>
      </c>
      <c r="AB121" s="24" t="str">
        <f t="shared" si="38"/>
        <v/>
      </c>
      <c r="AC121" s="25" t="str">
        <f t="shared" si="39"/>
        <v/>
      </c>
      <c r="AD121" s="26" t="str">
        <f t="shared" si="40"/>
        <v/>
      </c>
      <c r="AE121" s="27" t="str">
        <f t="shared" si="41"/>
        <v/>
      </c>
      <c r="AF121" s="28" t="str">
        <f t="shared" si="42"/>
        <v/>
      </c>
      <c r="AG121" s="28" t="str">
        <f t="shared" si="43"/>
        <v/>
      </c>
      <c r="AH121" s="29" t="str">
        <f t="shared" si="44"/>
        <v/>
      </c>
      <c r="AI121" s="600"/>
      <c r="AJ121" s="601"/>
      <c r="AK121" s="601"/>
      <c r="AL121" s="601"/>
      <c r="AM121" s="601"/>
      <c r="AN121" s="602"/>
      <c r="AO121" s="108"/>
      <c r="AP121" s="603"/>
      <c r="AQ121" s="604"/>
      <c r="AR121" s="604"/>
      <c r="AS121" s="604"/>
      <c r="AT121" s="604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90"/>
    </row>
    <row r="122" spans="1:56" ht="22.5" customHeight="1" x14ac:dyDescent="0.2">
      <c r="A122" s="109"/>
      <c r="B122" s="110"/>
      <c r="C122" s="591"/>
      <c r="D122" s="592"/>
      <c r="E122" s="592"/>
      <c r="F122" s="592"/>
      <c r="G122" s="592"/>
      <c r="H122" s="592"/>
      <c r="I122" s="592"/>
      <c r="J122" s="592"/>
      <c r="K122" s="592"/>
      <c r="L122" s="592"/>
      <c r="M122" s="593"/>
      <c r="N122" s="605"/>
      <c r="O122" s="606"/>
      <c r="P122" s="607"/>
      <c r="Q122" s="594"/>
      <c r="R122" s="595"/>
      <c r="S122" s="596"/>
      <c r="T122" s="597"/>
      <c r="U122" s="598"/>
      <c r="V122" s="598"/>
      <c r="W122" s="598"/>
      <c r="X122" s="598"/>
      <c r="Y122" s="599"/>
      <c r="Z122" s="23" t="str">
        <f t="shared" si="36"/>
        <v/>
      </c>
      <c r="AA122" s="26" t="str">
        <f t="shared" si="37"/>
        <v/>
      </c>
      <c r="AB122" s="24" t="str">
        <f t="shared" si="38"/>
        <v/>
      </c>
      <c r="AC122" s="25" t="str">
        <f t="shared" si="39"/>
        <v/>
      </c>
      <c r="AD122" s="26" t="str">
        <f t="shared" si="40"/>
        <v/>
      </c>
      <c r="AE122" s="27" t="str">
        <f t="shared" si="41"/>
        <v/>
      </c>
      <c r="AF122" s="28" t="str">
        <f t="shared" si="42"/>
        <v/>
      </c>
      <c r="AG122" s="28" t="str">
        <f t="shared" si="43"/>
        <v/>
      </c>
      <c r="AH122" s="29" t="str">
        <f t="shared" si="44"/>
        <v/>
      </c>
      <c r="AI122" s="600"/>
      <c r="AJ122" s="601"/>
      <c r="AK122" s="601"/>
      <c r="AL122" s="601"/>
      <c r="AM122" s="601"/>
      <c r="AN122" s="602"/>
      <c r="AO122" s="108"/>
      <c r="AP122" s="603"/>
      <c r="AQ122" s="604"/>
      <c r="AR122" s="604"/>
      <c r="AS122" s="604"/>
      <c r="AT122" s="604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90"/>
    </row>
    <row r="123" spans="1:56" ht="22.5" customHeight="1" x14ac:dyDescent="0.2">
      <c r="A123" s="109"/>
      <c r="B123" s="110"/>
      <c r="C123" s="591"/>
      <c r="D123" s="592"/>
      <c r="E123" s="592"/>
      <c r="F123" s="592"/>
      <c r="G123" s="592"/>
      <c r="H123" s="592"/>
      <c r="I123" s="592"/>
      <c r="J123" s="592"/>
      <c r="K123" s="592"/>
      <c r="L123" s="592"/>
      <c r="M123" s="593"/>
      <c r="N123" s="605"/>
      <c r="O123" s="606"/>
      <c r="P123" s="607"/>
      <c r="Q123" s="594"/>
      <c r="R123" s="595"/>
      <c r="S123" s="596"/>
      <c r="T123" s="597"/>
      <c r="U123" s="598"/>
      <c r="V123" s="598"/>
      <c r="W123" s="598"/>
      <c r="X123" s="598"/>
      <c r="Y123" s="599"/>
      <c r="Z123" s="23" t="str">
        <f t="shared" si="36"/>
        <v/>
      </c>
      <c r="AA123" s="26" t="str">
        <f t="shared" si="37"/>
        <v/>
      </c>
      <c r="AB123" s="24" t="str">
        <f t="shared" si="38"/>
        <v/>
      </c>
      <c r="AC123" s="25" t="str">
        <f t="shared" si="39"/>
        <v/>
      </c>
      <c r="AD123" s="26" t="str">
        <f t="shared" si="40"/>
        <v/>
      </c>
      <c r="AE123" s="27" t="str">
        <f t="shared" si="41"/>
        <v/>
      </c>
      <c r="AF123" s="28" t="str">
        <f t="shared" si="42"/>
        <v/>
      </c>
      <c r="AG123" s="28" t="str">
        <f t="shared" si="43"/>
        <v/>
      </c>
      <c r="AH123" s="29" t="str">
        <f t="shared" si="44"/>
        <v/>
      </c>
      <c r="AI123" s="600"/>
      <c r="AJ123" s="601"/>
      <c r="AK123" s="601"/>
      <c r="AL123" s="601"/>
      <c r="AM123" s="601"/>
      <c r="AN123" s="602"/>
      <c r="AO123" s="108"/>
      <c r="AP123" s="603"/>
      <c r="AQ123" s="604"/>
      <c r="AR123" s="604"/>
      <c r="AS123" s="604"/>
      <c r="AT123" s="604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90"/>
    </row>
    <row r="124" spans="1:56" ht="22.5" customHeight="1" x14ac:dyDescent="0.2">
      <c r="A124" s="109"/>
      <c r="B124" s="110"/>
      <c r="C124" s="591"/>
      <c r="D124" s="592"/>
      <c r="E124" s="592"/>
      <c r="F124" s="592"/>
      <c r="G124" s="592"/>
      <c r="H124" s="592"/>
      <c r="I124" s="592"/>
      <c r="J124" s="592"/>
      <c r="K124" s="592"/>
      <c r="L124" s="592"/>
      <c r="M124" s="593"/>
      <c r="N124" s="605"/>
      <c r="O124" s="606"/>
      <c r="P124" s="607"/>
      <c r="Q124" s="594"/>
      <c r="R124" s="595"/>
      <c r="S124" s="596"/>
      <c r="T124" s="597"/>
      <c r="U124" s="598"/>
      <c r="V124" s="598"/>
      <c r="W124" s="598"/>
      <c r="X124" s="598"/>
      <c r="Y124" s="599"/>
      <c r="Z124" s="23" t="str">
        <f t="shared" si="36"/>
        <v/>
      </c>
      <c r="AA124" s="26" t="str">
        <f t="shared" si="37"/>
        <v/>
      </c>
      <c r="AB124" s="24" t="str">
        <f t="shared" si="38"/>
        <v/>
      </c>
      <c r="AC124" s="25" t="str">
        <f t="shared" si="39"/>
        <v/>
      </c>
      <c r="AD124" s="26" t="str">
        <f t="shared" si="40"/>
        <v/>
      </c>
      <c r="AE124" s="27" t="str">
        <f t="shared" si="41"/>
        <v/>
      </c>
      <c r="AF124" s="28" t="str">
        <f t="shared" si="42"/>
        <v/>
      </c>
      <c r="AG124" s="28" t="str">
        <f t="shared" si="43"/>
        <v/>
      </c>
      <c r="AH124" s="29" t="str">
        <f t="shared" si="44"/>
        <v/>
      </c>
      <c r="AI124" s="600"/>
      <c r="AJ124" s="601"/>
      <c r="AK124" s="601"/>
      <c r="AL124" s="601"/>
      <c r="AM124" s="601"/>
      <c r="AN124" s="602"/>
      <c r="AO124" s="108"/>
      <c r="AP124" s="603"/>
      <c r="AQ124" s="604"/>
      <c r="AR124" s="604"/>
      <c r="AS124" s="604"/>
      <c r="AT124" s="604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90"/>
    </row>
    <row r="125" spans="1:56" ht="22.5" customHeight="1" x14ac:dyDescent="0.2">
      <c r="A125" s="109"/>
      <c r="B125" s="110"/>
      <c r="C125" s="591"/>
      <c r="D125" s="592"/>
      <c r="E125" s="592"/>
      <c r="F125" s="592"/>
      <c r="G125" s="592"/>
      <c r="H125" s="592"/>
      <c r="I125" s="592"/>
      <c r="J125" s="592"/>
      <c r="K125" s="592"/>
      <c r="L125" s="592"/>
      <c r="M125" s="593"/>
      <c r="N125" s="605"/>
      <c r="O125" s="606"/>
      <c r="P125" s="607"/>
      <c r="Q125" s="594"/>
      <c r="R125" s="595"/>
      <c r="S125" s="596"/>
      <c r="T125" s="597"/>
      <c r="U125" s="598"/>
      <c r="V125" s="598"/>
      <c r="W125" s="598"/>
      <c r="X125" s="598"/>
      <c r="Y125" s="599"/>
      <c r="Z125" s="23" t="str">
        <f t="shared" si="36"/>
        <v/>
      </c>
      <c r="AA125" s="26" t="str">
        <f t="shared" si="37"/>
        <v/>
      </c>
      <c r="AB125" s="24" t="str">
        <f t="shared" si="38"/>
        <v/>
      </c>
      <c r="AC125" s="25" t="str">
        <f t="shared" si="39"/>
        <v/>
      </c>
      <c r="AD125" s="26" t="str">
        <f t="shared" si="40"/>
        <v/>
      </c>
      <c r="AE125" s="27" t="str">
        <f t="shared" si="41"/>
        <v/>
      </c>
      <c r="AF125" s="28" t="str">
        <f t="shared" si="42"/>
        <v/>
      </c>
      <c r="AG125" s="28" t="str">
        <f t="shared" si="43"/>
        <v/>
      </c>
      <c r="AH125" s="29" t="str">
        <f t="shared" si="44"/>
        <v/>
      </c>
      <c r="AI125" s="600"/>
      <c r="AJ125" s="601"/>
      <c r="AK125" s="601"/>
      <c r="AL125" s="601"/>
      <c r="AM125" s="601"/>
      <c r="AN125" s="602"/>
      <c r="AO125" s="108"/>
      <c r="AP125" s="603"/>
      <c r="AQ125" s="604"/>
      <c r="AR125" s="604"/>
      <c r="AS125" s="604"/>
      <c r="AT125" s="604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90"/>
    </row>
    <row r="126" spans="1:56" ht="22.5" customHeight="1" x14ac:dyDescent="0.2">
      <c r="A126" s="109"/>
      <c r="B126" s="110"/>
      <c r="C126" s="591"/>
      <c r="D126" s="592"/>
      <c r="E126" s="592"/>
      <c r="F126" s="592"/>
      <c r="G126" s="592"/>
      <c r="H126" s="592"/>
      <c r="I126" s="592"/>
      <c r="J126" s="592"/>
      <c r="K126" s="592"/>
      <c r="L126" s="592"/>
      <c r="M126" s="593"/>
      <c r="N126" s="605"/>
      <c r="O126" s="606"/>
      <c r="P126" s="607"/>
      <c r="Q126" s="594"/>
      <c r="R126" s="595"/>
      <c r="S126" s="596"/>
      <c r="T126" s="597"/>
      <c r="U126" s="598"/>
      <c r="V126" s="598"/>
      <c r="W126" s="598"/>
      <c r="X126" s="598"/>
      <c r="Y126" s="599"/>
      <c r="Z126" s="23" t="str">
        <f t="shared" si="36"/>
        <v/>
      </c>
      <c r="AA126" s="26" t="str">
        <f t="shared" si="37"/>
        <v/>
      </c>
      <c r="AB126" s="24" t="str">
        <f t="shared" si="38"/>
        <v/>
      </c>
      <c r="AC126" s="25" t="str">
        <f t="shared" si="39"/>
        <v/>
      </c>
      <c r="AD126" s="26" t="str">
        <f t="shared" si="40"/>
        <v/>
      </c>
      <c r="AE126" s="27" t="str">
        <f t="shared" si="41"/>
        <v/>
      </c>
      <c r="AF126" s="28" t="str">
        <f t="shared" si="42"/>
        <v/>
      </c>
      <c r="AG126" s="28" t="str">
        <f t="shared" si="43"/>
        <v/>
      </c>
      <c r="AH126" s="29" t="str">
        <f t="shared" si="44"/>
        <v/>
      </c>
      <c r="AI126" s="600"/>
      <c r="AJ126" s="601"/>
      <c r="AK126" s="601"/>
      <c r="AL126" s="601"/>
      <c r="AM126" s="601"/>
      <c r="AN126" s="602"/>
      <c r="AO126" s="108"/>
      <c r="AP126" s="603"/>
      <c r="AQ126" s="604"/>
      <c r="AR126" s="604"/>
      <c r="AS126" s="604"/>
      <c r="AT126" s="604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90"/>
    </row>
    <row r="127" spans="1:56" ht="22.5" customHeight="1" x14ac:dyDescent="0.2">
      <c r="A127" s="109"/>
      <c r="B127" s="110"/>
      <c r="C127" s="591"/>
      <c r="D127" s="592"/>
      <c r="E127" s="592"/>
      <c r="F127" s="592"/>
      <c r="G127" s="592"/>
      <c r="H127" s="592"/>
      <c r="I127" s="592"/>
      <c r="J127" s="592"/>
      <c r="K127" s="592"/>
      <c r="L127" s="592"/>
      <c r="M127" s="593"/>
      <c r="N127" s="605"/>
      <c r="O127" s="606"/>
      <c r="P127" s="607"/>
      <c r="Q127" s="594"/>
      <c r="R127" s="595"/>
      <c r="S127" s="596"/>
      <c r="T127" s="597"/>
      <c r="U127" s="598"/>
      <c r="V127" s="598"/>
      <c r="W127" s="598"/>
      <c r="X127" s="598"/>
      <c r="Y127" s="599"/>
      <c r="Z127" s="23" t="str">
        <f t="shared" si="36"/>
        <v/>
      </c>
      <c r="AA127" s="26" t="str">
        <f t="shared" si="37"/>
        <v/>
      </c>
      <c r="AB127" s="24" t="str">
        <f t="shared" si="38"/>
        <v/>
      </c>
      <c r="AC127" s="25" t="str">
        <f t="shared" si="39"/>
        <v/>
      </c>
      <c r="AD127" s="26" t="str">
        <f t="shared" si="40"/>
        <v/>
      </c>
      <c r="AE127" s="27" t="str">
        <f t="shared" si="41"/>
        <v/>
      </c>
      <c r="AF127" s="28" t="str">
        <f t="shared" si="42"/>
        <v/>
      </c>
      <c r="AG127" s="28" t="str">
        <f t="shared" si="43"/>
        <v/>
      </c>
      <c r="AH127" s="29" t="str">
        <f t="shared" si="44"/>
        <v/>
      </c>
      <c r="AI127" s="600"/>
      <c r="AJ127" s="601"/>
      <c r="AK127" s="601"/>
      <c r="AL127" s="601"/>
      <c r="AM127" s="601"/>
      <c r="AN127" s="602"/>
      <c r="AO127" s="108"/>
      <c r="AP127" s="603"/>
      <c r="AQ127" s="604"/>
      <c r="AR127" s="604"/>
      <c r="AS127" s="604"/>
      <c r="AT127" s="604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90"/>
    </row>
    <row r="128" spans="1:56" ht="22.5" customHeight="1" x14ac:dyDescent="0.2">
      <c r="A128" s="109"/>
      <c r="B128" s="110"/>
      <c r="C128" s="591"/>
      <c r="D128" s="592"/>
      <c r="E128" s="592"/>
      <c r="F128" s="592"/>
      <c r="G128" s="592"/>
      <c r="H128" s="592"/>
      <c r="I128" s="592"/>
      <c r="J128" s="592"/>
      <c r="K128" s="592"/>
      <c r="L128" s="592"/>
      <c r="M128" s="593"/>
      <c r="N128" s="605"/>
      <c r="O128" s="606"/>
      <c r="P128" s="607"/>
      <c r="Q128" s="594"/>
      <c r="R128" s="595"/>
      <c r="S128" s="596"/>
      <c r="T128" s="597"/>
      <c r="U128" s="598"/>
      <c r="V128" s="598"/>
      <c r="W128" s="598"/>
      <c r="X128" s="598"/>
      <c r="Y128" s="599"/>
      <c r="Z128" s="43" t="str">
        <f t="shared" si="36"/>
        <v/>
      </c>
      <c r="AA128" s="46" t="str">
        <f t="shared" si="37"/>
        <v/>
      </c>
      <c r="AB128" s="44" t="str">
        <f t="shared" si="38"/>
        <v/>
      </c>
      <c r="AC128" s="45" t="str">
        <f t="shared" si="39"/>
        <v/>
      </c>
      <c r="AD128" s="46" t="str">
        <f t="shared" si="40"/>
        <v/>
      </c>
      <c r="AE128" s="47" t="str">
        <f t="shared" si="41"/>
        <v/>
      </c>
      <c r="AF128" s="48" t="str">
        <f t="shared" si="42"/>
        <v/>
      </c>
      <c r="AG128" s="48" t="str">
        <f t="shared" si="43"/>
        <v/>
      </c>
      <c r="AH128" s="49" t="str">
        <f t="shared" si="44"/>
        <v/>
      </c>
      <c r="AI128" s="600"/>
      <c r="AJ128" s="601"/>
      <c r="AK128" s="601"/>
      <c r="AL128" s="601"/>
      <c r="AM128" s="601"/>
      <c r="AN128" s="602"/>
      <c r="AO128" s="108"/>
      <c r="AP128" s="603"/>
      <c r="AQ128" s="604"/>
      <c r="AR128" s="604"/>
      <c r="AS128" s="604"/>
      <c r="AT128" s="604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90"/>
    </row>
    <row r="129" spans="1:56" ht="22.5" customHeight="1" x14ac:dyDescent="0.2">
      <c r="A129" s="109"/>
      <c r="B129" s="110"/>
      <c r="C129" s="591"/>
      <c r="D129" s="592"/>
      <c r="E129" s="592"/>
      <c r="F129" s="592"/>
      <c r="G129" s="592"/>
      <c r="H129" s="592"/>
      <c r="I129" s="592"/>
      <c r="J129" s="592"/>
      <c r="K129" s="592"/>
      <c r="L129" s="592"/>
      <c r="M129" s="593"/>
      <c r="N129" s="605"/>
      <c r="O129" s="606"/>
      <c r="P129" s="607"/>
      <c r="Q129" s="594"/>
      <c r="R129" s="595"/>
      <c r="S129" s="596"/>
      <c r="T129" s="597"/>
      <c r="U129" s="598"/>
      <c r="V129" s="598"/>
      <c r="W129" s="598"/>
      <c r="X129" s="598"/>
      <c r="Y129" s="599"/>
      <c r="Z129" s="23" t="str">
        <f t="shared" si="36"/>
        <v/>
      </c>
      <c r="AA129" s="26" t="str">
        <f t="shared" si="37"/>
        <v/>
      </c>
      <c r="AB129" s="24" t="str">
        <f t="shared" si="38"/>
        <v/>
      </c>
      <c r="AC129" s="25" t="str">
        <f t="shared" si="39"/>
        <v/>
      </c>
      <c r="AD129" s="26" t="str">
        <f t="shared" si="40"/>
        <v/>
      </c>
      <c r="AE129" s="27" t="str">
        <f t="shared" si="41"/>
        <v/>
      </c>
      <c r="AF129" s="28" t="str">
        <f t="shared" si="42"/>
        <v/>
      </c>
      <c r="AG129" s="28" t="str">
        <f t="shared" si="43"/>
        <v/>
      </c>
      <c r="AH129" s="29" t="str">
        <f t="shared" si="44"/>
        <v/>
      </c>
      <c r="AI129" s="600"/>
      <c r="AJ129" s="601"/>
      <c r="AK129" s="601"/>
      <c r="AL129" s="601"/>
      <c r="AM129" s="601"/>
      <c r="AN129" s="602"/>
      <c r="AO129" s="108"/>
      <c r="AP129" s="603"/>
      <c r="AQ129" s="604"/>
      <c r="AR129" s="604"/>
      <c r="AS129" s="604"/>
      <c r="AT129" s="604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90"/>
    </row>
    <row r="130" spans="1:56" ht="22.5" customHeight="1" x14ac:dyDescent="0.2">
      <c r="A130" s="109"/>
      <c r="B130" s="110"/>
      <c r="C130" s="591"/>
      <c r="D130" s="592"/>
      <c r="E130" s="592"/>
      <c r="F130" s="592"/>
      <c r="G130" s="592"/>
      <c r="H130" s="592"/>
      <c r="I130" s="592"/>
      <c r="J130" s="592"/>
      <c r="K130" s="592"/>
      <c r="L130" s="592"/>
      <c r="M130" s="593"/>
      <c r="N130" s="605"/>
      <c r="O130" s="606"/>
      <c r="P130" s="607"/>
      <c r="Q130" s="594"/>
      <c r="R130" s="595"/>
      <c r="S130" s="596"/>
      <c r="T130" s="597"/>
      <c r="U130" s="598"/>
      <c r="V130" s="598"/>
      <c r="W130" s="598"/>
      <c r="X130" s="598"/>
      <c r="Y130" s="599"/>
      <c r="Z130" s="43" t="str">
        <f t="shared" si="36"/>
        <v/>
      </c>
      <c r="AA130" s="46" t="str">
        <f t="shared" si="37"/>
        <v/>
      </c>
      <c r="AB130" s="44" t="str">
        <f t="shared" si="38"/>
        <v/>
      </c>
      <c r="AC130" s="45" t="str">
        <f t="shared" si="39"/>
        <v/>
      </c>
      <c r="AD130" s="46" t="str">
        <f t="shared" si="40"/>
        <v/>
      </c>
      <c r="AE130" s="47" t="str">
        <f t="shared" si="41"/>
        <v/>
      </c>
      <c r="AF130" s="48" t="str">
        <f t="shared" si="42"/>
        <v/>
      </c>
      <c r="AG130" s="48" t="str">
        <f t="shared" si="43"/>
        <v/>
      </c>
      <c r="AH130" s="49" t="str">
        <f t="shared" si="44"/>
        <v/>
      </c>
      <c r="AI130" s="600"/>
      <c r="AJ130" s="601"/>
      <c r="AK130" s="601"/>
      <c r="AL130" s="601"/>
      <c r="AM130" s="601"/>
      <c r="AN130" s="602"/>
      <c r="AO130" s="108"/>
      <c r="AP130" s="603"/>
      <c r="AQ130" s="604"/>
      <c r="AR130" s="604"/>
      <c r="AS130" s="604"/>
      <c r="AT130" s="604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90"/>
    </row>
    <row r="131" spans="1:56" ht="22.5" customHeight="1" x14ac:dyDescent="0.2">
      <c r="A131" s="109"/>
      <c r="B131" s="110"/>
      <c r="C131" s="591"/>
      <c r="D131" s="592"/>
      <c r="E131" s="592"/>
      <c r="F131" s="592"/>
      <c r="G131" s="592"/>
      <c r="H131" s="592"/>
      <c r="I131" s="592"/>
      <c r="J131" s="592"/>
      <c r="K131" s="592"/>
      <c r="L131" s="592"/>
      <c r="M131" s="593"/>
      <c r="N131" s="605"/>
      <c r="O131" s="606"/>
      <c r="P131" s="607"/>
      <c r="Q131" s="594"/>
      <c r="R131" s="595"/>
      <c r="S131" s="596"/>
      <c r="T131" s="597"/>
      <c r="U131" s="598"/>
      <c r="V131" s="598"/>
      <c r="W131" s="598"/>
      <c r="X131" s="598"/>
      <c r="Y131" s="599"/>
      <c r="Z131" s="23" t="str">
        <f t="shared" si="36"/>
        <v/>
      </c>
      <c r="AA131" s="26" t="str">
        <f t="shared" si="37"/>
        <v/>
      </c>
      <c r="AB131" s="24" t="str">
        <f t="shared" si="38"/>
        <v/>
      </c>
      <c r="AC131" s="25" t="str">
        <f t="shared" si="39"/>
        <v/>
      </c>
      <c r="AD131" s="26" t="str">
        <f t="shared" si="40"/>
        <v/>
      </c>
      <c r="AE131" s="27" t="str">
        <f t="shared" si="41"/>
        <v/>
      </c>
      <c r="AF131" s="28" t="str">
        <f t="shared" si="42"/>
        <v/>
      </c>
      <c r="AG131" s="28" t="str">
        <f t="shared" si="43"/>
        <v/>
      </c>
      <c r="AH131" s="29" t="str">
        <f t="shared" si="44"/>
        <v/>
      </c>
      <c r="AI131" s="600"/>
      <c r="AJ131" s="601"/>
      <c r="AK131" s="601"/>
      <c r="AL131" s="601"/>
      <c r="AM131" s="601"/>
      <c r="AN131" s="602"/>
      <c r="AO131" s="108"/>
      <c r="AP131" s="603"/>
      <c r="AQ131" s="604"/>
      <c r="AR131" s="604"/>
      <c r="AS131" s="604"/>
      <c r="AT131" s="604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90"/>
    </row>
    <row r="132" spans="1:56" ht="22.5" customHeight="1" x14ac:dyDescent="0.2">
      <c r="A132" s="109"/>
      <c r="B132" s="110"/>
      <c r="C132" s="591"/>
      <c r="D132" s="592"/>
      <c r="E132" s="592"/>
      <c r="F132" s="592"/>
      <c r="G132" s="592"/>
      <c r="H132" s="592"/>
      <c r="I132" s="592"/>
      <c r="J132" s="592"/>
      <c r="K132" s="592"/>
      <c r="L132" s="592"/>
      <c r="M132" s="593"/>
      <c r="N132" s="605"/>
      <c r="O132" s="606"/>
      <c r="P132" s="607"/>
      <c r="Q132" s="594"/>
      <c r="R132" s="595"/>
      <c r="S132" s="596"/>
      <c r="T132" s="597"/>
      <c r="U132" s="598"/>
      <c r="V132" s="598"/>
      <c r="W132" s="598"/>
      <c r="X132" s="598"/>
      <c r="Y132" s="599"/>
      <c r="Z132" s="43" t="str">
        <f t="shared" si="36"/>
        <v/>
      </c>
      <c r="AA132" s="46" t="str">
        <f t="shared" si="37"/>
        <v/>
      </c>
      <c r="AB132" s="44" t="str">
        <f t="shared" si="38"/>
        <v/>
      </c>
      <c r="AC132" s="45" t="str">
        <f t="shared" si="39"/>
        <v/>
      </c>
      <c r="AD132" s="46" t="str">
        <f t="shared" si="40"/>
        <v/>
      </c>
      <c r="AE132" s="47" t="str">
        <f t="shared" si="41"/>
        <v/>
      </c>
      <c r="AF132" s="48" t="str">
        <f t="shared" si="42"/>
        <v/>
      </c>
      <c r="AG132" s="48" t="str">
        <f t="shared" si="43"/>
        <v/>
      </c>
      <c r="AH132" s="49" t="str">
        <f t="shared" si="44"/>
        <v/>
      </c>
      <c r="AI132" s="600"/>
      <c r="AJ132" s="601"/>
      <c r="AK132" s="601"/>
      <c r="AL132" s="601"/>
      <c r="AM132" s="601"/>
      <c r="AN132" s="602"/>
      <c r="AO132" s="108"/>
      <c r="AP132" s="603"/>
      <c r="AQ132" s="604"/>
      <c r="AR132" s="604"/>
      <c r="AS132" s="604"/>
      <c r="AT132" s="604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90"/>
    </row>
    <row r="133" spans="1:56" ht="22.5" customHeight="1" x14ac:dyDescent="0.2">
      <c r="A133" s="109"/>
      <c r="B133" s="110"/>
      <c r="C133" s="591"/>
      <c r="D133" s="592"/>
      <c r="E133" s="592"/>
      <c r="F133" s="592"/>
      <c r="G133" s="592"/>
      <c r="H133" s="592"/>
      <c r="I133" s="592"/>
      <c r="J133" s="592"/>
      <c r="K133" s="592"/>
      <c r="L133" s="592"/>
      <c r="M133" s="593"/>
      <c r="N133" s="605"/>
      <c r="O133" s="606"/>
      <c r="P133" s="607"/>
      <c r="Q133" s="594"/>
      <c r="R133" s="595"/>
      <c r="S133" s="596"/>
      <c r="T133" s="597"/>
      <c r="U133" s="598"/>
      <c r="V133" s="598"/>
      <c r="W133" s="598"/>
      <c r="X133" s="598"/>
      <c r="Y133" s="599"/>
      <c r="Z133" s="23" t="str">
        <f t="shared" si="36"/>
        <v/>
      </c>
      <c r="AA133" s="26" t="str">
        <f t="shared" si="37"/>
        <v/>
      </c>
      <c r="AB133" s="24" t="str">
        <f t="shared" si="38"/>
        <v/>
      </c>
      <c r="AC133" s="25" t="str">
        <f t="shared" si="39"/>
        <v/>
      </c>
      <c r="AD133" s="26" t="str">
        <f t="shared" si="40"/>
        <v/>
      </c>
      <c r="AE133" s="27" t="str">
        <f t="shared" si="41"/>
        <v/>
      </c>
      <c r="AF133" s="28" t="str">
        <f t="shared" si="42"/>
        <v/>
      </c>
      <c r="AG133" s="28" t="str">
        <f t="shared" si="43"/>
        <v/>
      </c>
      <c r="AH133" s="29" t="str">
        <f t="shared" si="44"/>
        <v/>
      </c>
      <c r="AI133" s="600"/>
      <c r="AJ133" s="601"/>
      <c r="AK133" s="601"/>
      <c r="AL133" s="601"/>
      <c r="AM133" s="601"/>
      <c r="AN133" s="602"/>
      <c r="AO133" s="108"/>
      <c r="AP133" s="603"/>
      <c r="AQ133" s="604"/>
      <c r="AR133" s="604"/>
      <c r="AS133" s="604"/>
      <c r="AT133" s="604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90"/>
    </row>
    <row r="134" spans="1:56" ht="22.5" customHeight="1" x14ac:dyDescent="0.2">
      <c r="A134" s="109"/>
      <c r="B134" s="110"/>
      <c r="C134" s="591"/>
      <c r="D134" s="592"/>
      <c r="E134" s="592"/>
      <c r="F134" s="592"/>
      <c r="G134" s="592"/>
      <c r="H134" s="592"/>
      <c r="I134" s="592"/>
      <c r="J134" s="592"/>
      <c r="K134" s="592"/>
      <c r="L134" s="592"/>
      <c r="M134" s="593"/>
      <c r="N134" s="605"/>
      <c r="O134" s="606"/>
      <c r="P134" s="607"/>
      <c r="Q134" s="594"/>
      <c r="R134" s="595"/>
      <c r="S134" s="596"/>
      <c r="T134" s="597"/>
      <c r="U134" s="598"/>
      <c r="V134" s="598"/>
      <c r="W134" s="598"/>
      <c r="X134" s="598"/>
      <c r="Y134" s="599"/>
      <c r="Z134" s="43" t="str">
        <f t="shared" si="36"/>
        <v/>
      </c>
      <c r="AA134" s="46" t="str">
        <f t="shared" si="37"/>
        <v/>
      </c>
      <c r="AB134" s="44" t="str">
        <f t="shared" si="38"/>
        <v/>
      </c>
      <c r="AC134" s="45" t="str">
        <f t="shared" si="39"/>
        <v/>
      </c>
      <c r="AD134" s="46" t="str">
        <f t="shared" si="40"/>
        <v/>
      </c>
      <c r="AE134" s="47" t="str">
        <f t="shared" si="41"/>
        <v/>
      </c>
      <c r="AF134" s="48" t="str">
        <f t="shared" si="42"/>
        <v/>
      </c>
      <c r="AG134" s="48" t="str">
        <f t="shared" si="43"/>
        <v/>
      </c>
      <c r="AH134" s="49" t="str">
        <f t="shared" si="44"/>
        <v/>
      </c>
      <c r="AI134" s="600"/>
      <c r="AJ134" s="601"/>
      <c r="AK134" s="601"/>
      <c r="AL134" s="601"/>
      <c r="AM134" s="601"/>
      <c r="AN134" s="602"/>
      <c r="AO134" s="108"/>
      <c r="AP134" s="603"/>
      <c r="AQ134" s="604"/>
      <c r="AR134" s="604"/>
      <c r="AS134" s="604"/>
      <c r="AT134" s="604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90"/>
    </row>
    <row r="135" spans="1:56" ht="22.5" customHeight="1" x14ac:dyDescent="0.2">
      <c r="A135" s="109"/>
      <c r="B135" s="110"/>
      <c r="C135" s="591"/>
      <c r="D135" s="592"/>
      <c r="E135" s="592"/>
      <c r="F135" s="592"/>
      <c r="G135" s="592"/>
      <c r="H135" s="592"/>
      <c r="I135" s="592"/>
      <c r="J135" s="592"/>
      <c r="K135" s="592"/>
      <c r="L135" s="592"/>
      <c r="M135" s="593"/>
      <c r="N135" s="605"/>
      <c r="O135" s="606"/>
      <c r="P135" s="607"/>
      <c r="Q135" s="594"/>
      <c r="R135" s="595"/>
      <c r="S135" s="596"/>
      <c r="T135" s="597"/>
      <c r="U135" s="598"/>
      <c r="V135" s="598"/>
      <c r="W135" s="598"/>
      <c r="X135" s="598"/>
      <c r="Y135" s="599"/>
      <c r="Z135" s="23" t="str">
        <f t="shared" si="36"/>
        <v/>
      </c>
      <c r="AA135" s="26" t="str">
        <f t="shared" si="37"/>
        <v/>
      </c>
      <c r="AB135" s="24" t="str">
        <f t="shared" si="38"/>
        <v/>
      </c>
      <c r="AC135" s="25" t="str">
        <f t="shared" si="39"/>
        <v/>
      </c>
      <c r="AD135" s="26" t="str">
        <f t="shared" si="40"/>
        <v/>
      </c>
      <c r="AE135" s="27" t="str">
        <f t="shared" si="41"/>
        <v/>
      </c>
      <c r="AF135" s="28" t="str">
        <f t="shared" si="42"/>
        <v/>
      </c>
      <c r="AG135" s="28" t="str">
        <f t="shared" si="43"/>
        <v/>
      </c>
      <c r="AH135" s="29" t="str">
        <f t="shared" si="44"/>
        <v/>
      </c>
      <c r="AI135" s="600"/>
      <c r="AJ135" s="601"/>
      <c r="AK135" s="601"/>
      <c r="AL135" s="601"/>
      <c r="AM135" s="601"/>
      <c r="AN135" s="602"/>
      <c r="AO135" s="108"/>
      <c r="AP135" s="603"/>
      <c r="AQ135" s="604"/>
      <c r="AR135" s="604"/>
      <c r="AS135" s="604"/>
      <c r="AT135" s="604"/>
      <c r="AU135" s="589"/>
      <c r="AV135" s="589"/>
      <c r="AW135" s="589"/>
      <c r="AX135" s="589"/>
      <c r="AY135" s="589"/>
      <c r="AZ135" s="589"/>
      <c r="BA135" s="589"/>
      <c r="BB135" s="589"/>
      <c r="BC135" s="589"/>
      <c r="BD135" s="590"/>
    </row>
    <row r="136" spans="1:56" ht="22.5" customHeight="1" x14ac:dyDescent="0.2">
      <c r="A136" s="109"/>
      <c r="B136" s="110"/>
      <c r="C136" s="591"/>
      <c r="D136" s="592"/>
      <c r="E136" s="592"/>
      <c r="F136" s="592"/>
      <c r="G136" s="592"/>
      <c r="H136" s="592"/>
      <c r="I136" s="592"/>
      <c r="J136" s="592"/>
      <c r="K136" s="592"/>
      <c r="L136" s="592"/>
      <c r="M136" s="593"/>
      <c r="N136" s="605"/>
      <c r="O136" s="606"/>
      <c r="P136" s="607"/>
      <c r="Q136" s="594"/>
      <c r="R136" s="595"/>
      <c r="S136" s="596"/>
      <c r="T136" s="597"/>
      <c r="U136" s="598"/>
      <c r="V136" s="598"/>
      <c r="W136" s="598"/>
      <c r="X136" s="598"/>
      <c r="Y136" s="599"/>
      <c r="Z136" s="43" t="str">
        <f t="shared" si="36"/>
        <v/>
      </c>
      <c r="AA136" s="46" t="str">
        <f t="shared" si="37"/>
        <v/>
      </c>
      <c r="AB136" s="44" t="str">
        <f t="shared" si="38"/>
        <v/>
      </c>
      <c r="AC136" s="45" t="str">
        <f t="shared" si="39"/>
        <v/>
      </c>
      <c r="AD136" s="46" t="str">
        <f t="shared" si="40"/>
        <v/>
      </c>
      <c r="AE136" s="47" t="str">
        <f t="shared" si="41"/>
        <v/>
      </c>
      <c r="AF136" s="48" t="str">
        <f t="shared" si="42"/>
        <v/>
      </c>
      <c r="AG136" s="48" t="str">
        <f t="shared" si="43"/>
        <v/>
      </c>
      <c r="AH136" s="49" t="str">
        <f t="shared" si="44"/>
        <v/>
      </c>
      <c r="AI136" s="600"/>
      <c r="AJ136" s="601"/>
      <c r="AK136" s="601"/>
      <c r="AL136" s="601"/>
      <c r="AM136" s="601"/>
      <c r="AN136" s="602"/>
      <c r="AO136" s="108"/>
      <c r="AP136" s="603"/>
      <c r="AQ136" s="604"/>
      <c r="AR136" s="604"/>
      <c r="AS136" s="604"/>
      <c r="AT136" s="604"/>
      <c r="AU136" s="589"/>
      <c r="AV136" s="589"/>
      <c r="AW136" s="589"/>
      <c r="AX136" s="589"/>
      <c r="AY136" s="589"/>
      <c r="AZ136" s="589"/>
      <c r="BA136" s="589"/>
      <c r="BB136" s="589"/>
      <c r="BC136" s="589"/>
      <c r="BD136" s="590"/>
    </row>
    <row r="137" spans="1:56" ht="22.5" customHeight="1" thickBot="1" x14ac:dyDescent="0.25">
      <c r="A137" s="128"/>
      <c r="B137" s="129"/>
      <c r="C137" s="614"/>
      <c r="D137" s="615"/>
      <c r="E137" s="615"/>
      <c r="F137" s="615"/>
      <c r="G137" s="615"/>
      <c r="H137" s="615"/>
      <c r="I137" s="615"/>
      <c r="J137" s="615"/>
      <c r="K137" s="615"/>
      <c r="L137" s="615"/>
      <c r="M137" s="616"/>
      <c r="N137" s="605"/>
      <c r="O137" s="606"/>
      <c r="P137" s="607"/>
      <c r="Q137" s="594"/>
      <c r="R137" s="595"/>
      <c r="S137" s="596"/>
      <c r="T137" s="597"/>
      <c r="U137" s="598"/>
      <c r="V137" s="598"/>
      <c r="W137" s="598"/>
      <c r="X137" s="598"/>
      <c r="Y137" s="599"/>
      <c r="Z137" s="43" t="str">
        <f t="shared" si="36"/>
        <v/>
      </c>
      <c r="AA137" s="46" t="str">
        <f t="shared" si="37"/>
        <v/>
      </c>
      <c r="AB137" s="44" t="str">
        <f t="shared" si="38"/>
        <v/>
      </c>
      <c r="AC137" s="45" t="str">
        <f t="shared" si="39"/>
        <v/>
      </c>
      <c r="AD137" s="46" t="str">
        <f t="shared" si="40"/>
        <v/>
      </c>
      <c r="AE137" s="47" t="str">
        <f t="shared" si="41"/>
        <v/>
      </c>
      <c r="AF137" s="48" t="str">
        <f t="shared" si="42"/>
        <v/>
      </c>
      <c r="AG137" s="48" t="str">
        <f t="shared" si="43"/>
        <v/>
      </c>
      <c r="AH137" s="49" t="str">
        <f t="shared" si="44"/>
        <v/>
      </c>
      <c r="AI137" s="617"/>
      <c r="AJ137" s="618"/>
      <c r="AK137" s="618"/>
      <c r="AL137" s="618"/>
      <c r="AM137" s="618"/>
      <c r="AN137" s="619"/>
      <c r="AO137" s="108"/>
      <c r="AP137" s="620"/>
      <c r="AQ137" s="621"/>
      <c r="AR137" s="621"/>
      <c r="AS137" s="621"/>
      <c r="AT137" s="621"/>
      <c r="AU137" s="622"/>
      <c r="AV137" s="622"/>
      <c r="AW137" s="622"/>
      <c r="AX137" s="622"/>
      <c r="AY137" s="622"/>
      <c r="AZ137" s="622"/>
      <c r="BA137" s="622"/>
      <c r="BB137" s="622"/>
      <c r="BC137" s="622"/>
      <c r="BD137" s="623"/>
    </row>
    <row r="138" spans="1:56" ht="22.5" customHeight="1" thickTop="1" thickBot="1" x14ac:dyDescent="0.2">
      <c r="A138" s="60"/>
      <c r="B138" s="130"/>
      <c r="C138" s="608" t="s">
        <v>65</v>
      </c>
      <c r="D138" s="609"/>
      <c r="E138" s="609"/>
      <c r="F138" s="609"/>
      <c r="G138" s="609"/>
      <c r="H138" s="609"/>
      <c r="I138" s="609"/>
      <c r="J138" s="609"/>
      <c r="K138" s="609"/>
      <c r="L138" s="609"/>
      <c r="M138" s="609"/>
      <c r="N138" s="609"/>
      <c r="O138" s="609"/>
      <c r="P138" s="609"/>
      <c r="Q138" s="609"/>
      <c r="R138" s="609"/>
      <c r="S138" s="609"/>
      <c r="T138" s="609"/>
      <c r="U138" s="609"/>
      <c r="V138" s="609"/>
      <c r="W138" s="609"/>
      <c r="X138" s="609"/>
      <c r="Y138" s="610"/>
      <c r="Z138" s="61" t="str">
        <f>IF($T117="","",LEFT(RIGHT(" " &amp;SUMPRODUCT(N117:N137,T117:T137),9),1))</f>
        <v/>
      </c>
      <c r="AA138" s="64" t="str">
        <f>IF($T117="","",LEFT(RIGHT(" " &amp;SUMPRODUCT(N117:N137,T117:T137),8),1))</f>
        <v/>
      </c>
      <c r="AB138" s="62" t="str">
        <f>IF($T117="","",LEFT(RIGHT(" " &amp;SUMPRODUCT(N117:N137,T117:T137),7),1))</f>
        <v/>
      </c>
      <c r="AC138" s="63" t="str">
        <f>IF($T117="","",LEFT(RIGHT(" " &amp;SUMPRODUCT(N117:N137,T117:T137),6),1))</f>
        <v/>
      </c>
      <c r="AD138" s="64" t="str">
        <f>IF($T117="","",LEFT(RIGHT(" " &amp;SUMPRODUCT(N117:N137,T117:T137),5),1))</f>
        <v/>
      </c>
      <c r="AE138" s="65" t="str">
        <f>IF($T117="","",LEFT(RIGHT(" " &amp;SUMPRODUCT(N117:N137,T117:T137),4),1))</f>
        <v/>
      </c>
      <c r="AF138" s="66" t="str">
        <f>IF($T117="","",LEFT(RIGHT(" " &amp;SUMPRODUCT(N117:N137,T117:T137),3),1))</f>
        <v/>
      </c>
      <c r="AG138" s="66" t="str">
        <f>IF($T117="","",LEFT(RIGHT(" " &amp;SUMPRODUCT(N117:N137,T117:T137),2),1))</f>
        <v/>
      </c>
      <c r="AH138" s="67" t="str">
        <f>IF($T117="","",LEFT(RIGHT(" " &amp;SUMPRODUCT(N117:N137,T117:T137),1),1))</f>
        <v/>
      </c>
      <c r="AI138" s="611"/>
      <c r="AJ138" s="612"/>
      <c r="AK138" s="612"/>
      <c r="AL138" s="612"/>
      <c r="AM138" s="612"/>
      <c r="AN138" s="613"/>
      <c r="BD138" s="131" t="s">
        <v>14</v>
      </c>
    </row>
    <row r="139" spans="1:56" ht="11.25" customHeight="1" thickTop="1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</row>
  </sheetData>
  <sheetProtection password="DCE6" sheet="1" objects="1" scenarios="1" selectLockedCells="1"/>
  <protectedRanges>
    <protectedRange password="EA76" sqref="AL4:BA10" name="範囲1_2"/>
    <protectedRange sqref="AM16" name="請求者住所氏名・振込先等_1_3_2"/>
  </protectedRanges>
  <mergeCells count="820">
    <mergeCell ref="A3:C3"/>
    <mergeCell ref="D3:G3"/>
    <mergeCell ref="AI3:AS3"/>
    <mergeCell ref="T1:AB1"/>
    <mergeCell ref="AS1:AU1"/>
    <mergeCell ref="A7:E10"/>
    <mergeCell ref="F7:F10"/>
    <mergeCell ref="G7:G10"/>
    <mergeCell ref="L7:L10"/>
    <mergeCell ref="M7:M10"/>
    <mergeCell ref="AI11:AL11"/>
    <mergeCell ref="AM11:AS11"/>
    <mergeCell ref="AT11:AV11"/>
    <mergeCell ref="C18:M18"/>
    <mergeCell ref="BB1:BC1"/>
    <mergeCell ref="V2:Z3"/>
    <mergeCell ref="AY1:AZ1"/>
    <mergeCell ref="AW11:BC11"/>
    <mergeCell ref="AV1:AW1"/>
    <mergeCell ref="AI4:AK5"/>
    <mergeCell ref="AL4:BA5"/>
    <mergeCell ref="AL6:BA8"/>
    <mergeCell ref="BC7:BC9"/>
    <mergeCell ref="AI9:AK10"/>
    <mergeCell ref="AL9:BA10"/>
    <mergeCell ref="H7:H10"/>
    <mergeCell ref="I7:I10"/>
    <mergeCell ref="J7:J10"/>
    <mergeCell ref="AI6:AK8"/>
    <mergeCell ref="N7:N10"/>
    <mergeCell ref="K7:K10"/>
    <mergeCell ref="O7:O10"/>
    <mergeCell ref="AX15:BD16"/>
    <mergeCell ref="AU16:AW16"/>
    <mergeCell ref="AI12:AL14"/>
    <mergeCell ref="AM12:BD13"/>
    <mergeCell ref="AM14:BD14"/>
    <mergeCell ref="AU15:AW15"/>
    <mergeCell ref="N18:P18"/>
    <mergeCell ref="A15:D16"/>
    <mergeCell ref="E15:F16"/>
    <mergeCell ref="G15:G16"/>
    <mergeCell ref="H15:J16"/>
    <mergeCell ref="K15:K16"/>
    <mergeCell ref="L15:L16"/>
    <mergeCell ref="M15:P16"/>
    <mergeCell ref="AI15:AL16"/>
    <mergeCell ref="AM15:AT16"/>
    <mergeCell ref="AI18:AN18"/>
    <mergeCell ref="Z18:AH18"/>
    <mergeCell ref="Q15:Z16"/>
    <mergeCell ref="AA15:AE16"/>
    <mergeCell ref="AP21:AT21"/>
    <mergeCell ref="AU21:BD21"/>
    <mergeCell ref="AI21:AN21"/>
    <mergeCell ref="AP18:BD18"/>
    <mergeCell ref="C19:M19"/>
    <mergeCell ref="Q20:S20"/>
    <mergeCell ref="T20:Y20"/>
    <mergeCell ref="AI20:AN20"/>
    <mergeCell ref="AP20:AT20"/>
    <mergeCell ref="AU20:BD20"/>
    <mergeCell ref="T19:Y19"/>
    <mergeCell ref="AI19:AN19"/>
    <mergeCell ref="AP19:AT19"/>
    <mergeCell ref="N19:P19"/>
    <mergeCell ref="Q19:S19"/>
    <mergeCell ref="AU19:BD19"/>
    <mergeCell ref="C20:M20"/>
    <mergeCell ref="N20:P20"/>
    <mergeCell ref="C21:M21"/>
    <mergeCell ref="N21:P21"/>
    <mergeCell ref="Q21:S21"/>
    <mergeCell ref="T21:Y21"/>
    <mergeCell ref="Q18:S18"/>
    <mergeCell ref="T18:Y18"/>
    <mergeCell ref="Q22:S22"/>
    <mergeCell ref="T22:Y22"/>
    <mergeCell ref="AI22:AN22"/>
    <mergeCell ref="AP22:AT22"/>
    <mergeCell ref="Q24:S24"/>
    <mergeCell ref="T24:Y24"/>
    <mergeCell ref="AU22:BD22"/>
    <mergeCell ref="C23:M23"/>
    <mergeCell ref="N23:P23"/>
    <mergeCell ref="Q23:S23"/>
    <mergeCell ref="T23:Y23"/>
    <mergeCell ref="AI23:AN23"/>
    <mergeCell ref="AP23:AT23"/>
    <mergeCell ref="AU23:BD23"/>
    <mergeCell ref="C22:M22"/>
    <mergeCell ref="N22:P22"/>
    <mergeCell ref="AI24:AN24"/>
    <mergeCell ref="AP24:AT24"/>
    <mergeCell ref="AU25:BD25"/>
    <mergeCell ref="AP27:AT27"/>
    <mergeCell ref="AU27:BD27"/>
    <mergeCell ref="C26:M26"/>
    <mergeCell ref="N26:P26"/>
    <mergeCell ref="C27:M27"/>
    <mergeCell ref="N27:P27"/>
    <mergeCell ref="Q27:S27"/>
    <mergeCell ref="AU24:BD24"/>
    <mergeCell ref="C25:M25"/>
    <mergeCell ref="Q26:S26"/>
    <mergeCell ref="T26:Y26"/>
    <mergeCell ref="AI26:AN26"/>
    <mergeCell ref="AP26:AT26"/>
    <mergeCell ref="AU26:BD26"/>
    <mergeCell ref="C24:M24"/>
    <mergeCell ref="N24:P24"/>
    <mergeCell ref="N25:P25"/>
    <mergeCell ref="Q25:S25"/>
    <mergeCell ref="T25:Y25"/>
    <mergeCell ref="AI25:AN25"/>
    <mergeCell ref="AP25:AT25"/>
    <mergeCell ref="AP29:AT29"/>
    <mergeCell ref="AU29:BD29"/>
    <mergeCell ref="Q28:S28"/>
    <mergeCell ref="T28:Y28"/>
    <mergeCell ref="C28:M28"/>
    <mergeCell ref="N28:P28"/>
    <mergeCell ref="T27:Y27"/>
    <mergeCell ref="AI27:AN27"/>
    <mergeCell ref="AI28:AN28"/>
    <mergeCell ref="AP28:AT28"/>
    <mergeCell ref="AU28:BD28"/>
    <mergeCell ref="C29:M29"/>
    <mergeCell ref="N29:P29"/>
    <mergeCell ref="Q29:S29"/>
    <mergeCell ref="T29:Y29"/>
    <mergeCell ref="AI29:AN29"/>
    <mergeCell ref="AH31:AH32"/>
    <mergeCell ref="C32:M32"/>
    <mergeCell ref="N32:P32"/>
    <mergeCell ref="Q32:S32"/>
    <mergeCell ref="AE31:AE32"/>
    <mergeCell ref="AF31:AF32"/>
    <mergeCell ref="AG31:AG32"/>
    <mergeCell ref="AD31:AD32"/>
    <mergeCell ref="T31:Y32"/>
    <mergeCell ref="AA31:AA32"/>
    <mergeCell ref="AB31:AB32"/>
    <mergeCell ref="A36:C36"/>
    <mergeCell ref="D36:J36"/>
    <mergeCell ref="Q36:AE36"/>
    <mergeCell ref="C33:M33"/>
    <mergeCell ref="N33:P33"/>
    <mergeCell ref="Q33:S33"/>
    <mergeCell ref="T33:V33"/>
    <mergeCell ref="AC31:AC32"/>
    <mergeCell ref="C34:M34"/>
    <mergeCell ref="N34:P34"/>
    <mergeCell ref="Q34:S34"/>
    <mergeCell ref="T34:Y34"/>
    <mergeCell ref="C30:M30"/>
    <mergeCell ref="N30:P30"/>
    <mergeCell ref="Q30:S30"/>
    <mergeCell ref="T30:Y30"/>
    <mergeCell ref="Z31:Z32"/>
    <mergeCell ref="AI38:AN38"/>
    <mergeCell ref="AP38:BD38"/>
    <mergeCell ref="AP39:AT39"/>
    <mergeCell ref="AU39:BD39"/>
    <mergeCell ref="AI39:AN39"/>
    <mergeCell ref="AI30:AN30"/>
    <mergeCell ref="AP30:AT30"/>
    <mergeCell ref="AJ36:AK36"/>
    <mergeCell ref="AM36:AN36"/>
    <mergeCell ref="AS36:AU36"/>
    <mergeCell ref="AU30:BD30"/>
    <mergeCell ref="AV36:AW36"/>
    <mergeCell ref="AY36:AZ36"/>
    <mergeCell ref="BB36:BC36"/>
    <mergeCell ref="C38:M38"/>
    <mergeCell ref="N38:P38"/>
    <mergeCell ref="C39:M39"/>
    <mergeCell ref="N39:P39"/>
    <mergeCell ref="Q39:S39"/>
    <mergeCell ref="T39:Y39"/>
    <mergeCell ref="Q38:S38"/>
    <mergeCell ref="T38:Y38"/>
    <mergeCell ref="Z38:AH38"/>
    <mergeCell ref="Q40:S40"/>
    <mergeCell ref="T40:Y40"/>
    <mergeCell ref="AI40:AN40"/>
    <mergeCell ref="AP40:AT40"/>
    <mergeCell ref="Q42:S42"/>
    <mergeCell ref="T42:Y42"/>
    <mergeCell ref="AI42:AN42"/>
    <mergeCell ref="AP42:AT42"/>
    <mergeCell ref="AU40:BD40"/>
    <mergeCell ref="C41:M41"/>
    <mergeCell ref="N41:P41"/>
    <mergeCell ref="Q41:S41"/>
    <mergeCell ref="T41:Y41"/>
    <mergeCell ref="AI41:AN41"/>
    <mergeCell ref="AP41:AT41"/>
    <mergeCell ref="AU41:BD41"/>
    <mergeCell ref="C40:M40"/>
    <mergeCell ref="N40:P40"/>
    <mergeCell ref="AU43:BD43"/>
    <mergeCell ref="AP45:AT45"/>
    <mergeCell ref="AU45:BD45"/>
    <mergeCell ref="C44:M44"/>
    <mergeCell ref="N44:P44"/>
    <mergeCell ref="C45:M45"/>
    <mergeCell ref="N45:P45"/>
    <mergeCell ref="Q45:S45"/>
    <mergeCell ref="AU42:BD42"/>
    <mergeCell ref="C43:M43"/>
    <mergeCell ref="Q44:S44"/>
    <mergeCell ref="T44:Y44"/>
    <mergeCell ref="AI44:AN44"/>
    <mergeCell ref="AP44:AT44"/>
    <mergeCell ref="AU44:BD44"/>
    <mergeCell ref="C42:M42"/>
    <mergeCell ref="N42:P42"/>
    <mergeCell ref="N43:P43"/>
    <mergeCell ref="Q43:S43"/>
    <mergeCell ref="T43:Y43"/>
    <mergeCell ref="AI43:AN43"/>
    <mergeCell ref="AP43:AT43"/>
    <mergeCell ref="T45:Y45"/>
    <mergeCell ref="AI45:AN45"/>
    <mergeCell ref="C47:M47"/>
    <mergeCell ref="N47:P47"/>
    <mergeCell ref="Q47:S47"/>
    <mergeCell ref="T47:Y47"/>
    <mergeCell ref="AI47:AN47"/>
    <mergeCell ref="AP47:AT47"/>
    <mergeCell ref="AU47:BD47"/>
    <mergeCell ref="C46:M46"/>
    <mergeCell ref="N46:P46"/>
    <mergeCell ref="AI49:AN49"/>
    <mergeCell ref="AP49:AT49"/>
    <mergeCell ref="Q46:S46"/>
    <mergeCell ref="T46:Y46"/>
    <mergeCell ref="AI46:AN46"/>
    <mergeCell ref="AP46:AT46"/>
    <mergeCell ref="AP48:AT48"/>
    <mergeCell ref="AU46:BD46"/>
    <mergeCell ref="AU49:BD49"/>
    <mergeCell ref="AP51:AT51"/>
    <mergeCell ref="AU51:BD51"/>
    <mergeCell ref="AI51:AN51"/>
    <mergeCell ref="AU48:BD48"/>
    <mergeCell ref="C49:M49"/>
    <mergeCell ref="Q50:S50"/>
    <mergeCell ref="T50:Y50"/>
    <mergeCell ref="AI50:AN50"/>
    <mergeCell ref="AP50:AT50"/>
    <mergeCell ref="AU50:BD50"/>
    <mergeCell ref="C48:M48"/>
    <mergeCell ref="N48:P48"/>
    <mergeCell ref="N49:P49"/>
    <mergeCell ref="C50:M50"/>
    <mergeCell ref="N50:P50"/>
    <mergeCell ref="C51:M51"/>
    <mergeCell ref="N51:P51"/>
    <mergeCell ref="Q51:S51"/>
    <mergeCell ref="T51:Y51"/>
    <mergeCell ref="Q48:S48"/>
    <mergeCell ref="T48:Y48"/>
    <mergeCell ref="AI48:AN48"/>
    <mergeCell ref="Q49:S49"/>
    <mergeCell ref="T49:Y49"/>
    <mergeCell ref="Q52:S52"/>
    <mergeCell ref="T52:Y52"/>
    <mergeCell ref="AI52:AN52"/>
    <mergeCell ref="AP52:AT52"/>
    <mergeCell ref="Q54:S54"/>
    <mergeCell ref="T54:Y54"/>
    <mergeCell ref="AU52:BD52"/>
    <mergeCell ref="C53:M53"/>
    <mergeCell ref="N53:P53"/>
    <mergeCell ref="Q53:S53"/>
    <mergeCell ref="T53:Y53"/>
    <mergeCell ref="AI53:AN53"/>
    <mergeCell ref="AP53:AT53"/>
    <mergeCell ref="AU53:BD53"/>
    <mergeCell ref="C52:M52"/>
    <mergeCell ref="N52:P52"/>
    <mergeCell ref="AI54:AN54"/>
    <mergeCell ref="AP54:AT54"/>
    <mergeCell ref="AU55:BD55"/>
    <mergeCell ref="AP57:AT57"/>
    <mergeCell ref="AU57:BD57"/>
    <mergeCell ref="C56:M56"/>
    <mergeCell ref="N56:P56"/>
    <mergeCell ref="C57:M57"/>
    <mergeCell ref="N57:P57"/>
    <mergeCell ref="Q57:S57"/>
    <mergeCell ref="AU54:BD54"/>
    <mergeCell ref="C55:M55"/>
    <mergeCell ref="Q56:S56"/>
    <mergeCell ref="T56:Y56"/>
    <mergeCell ref="AI56:AN56"/>
    <mergeCell ref="AP56:AT56"/>
    <mergeCell ref="AU56:BD56"/>
    <mergeCell ref="C54:M54"/>
    <mergeCell ref="N54:P54"/>
    <mergeCell ref="N55:P55"/>
    <mergeCell ref="Q55:S55"/>
    <mergeCell ref="T55:Y55"/>
    <mergeCell ref="AI55:AN55"/>
    <mergeCell ref="AP55:AT55"/>
    <mergeCell ref="T57:Y57"/>
    <mergeCell ref="AI57:AN57"/>
    <mergeCell ref="C58:M58"/>
    <mergeCell ref="N58:P58"/>
    <mergeCell ref="AI58:AN58"/>
    <mergeCell ref="AP58:AT58"/>
    <mergeCell ref="C60:Y60"/>
    <mergeCell ref="AI60:AN60"/>
    <mergeCell ref="AY62:AZ62"/>
    <mergeCell ref="AU58:BD58"/>
    <mergeCell ref="C59:M59"/>
    <mergeCell ref="N59:P59"/>
    <mergeCell ref="Q59:S59"/>
    <mergeCell ref="T59:Y59"/>
    <mergeCell ref="AI59:AN59"/>
    <mergeCell ref="AP59:AT59"/>
    <mergeCell ref="AU59:BD59"/>
    <mergeCell ref="Q58:S58"/>
    <mergeCell ref="T58:Y58"/>
    <mergeCell ref="BB62:BC62"/>
    <mergeCell ref="AP64:BD64"/>
    <mergeCell ref="C65:M65"/>
    <mergeCell ref="N65:P65"/>
    <mergeCell ref="Q65:S65"/>
    <mergeCell ref="T65:Y65"/>
    <mergeCell ref="AI65:AN65"/>
    <mergeCell ref="AP65:AT65"/>
    <mergeCell ref="AU65:BD65"/>
    <mergeCell ref="AS62:AU62"/>
    <mergeCell ref="AV62:AW62"/>
    <mergeCell ref="Q62:AE62"/>
    <mergeCell ref="AJ62:AK62"/>
    <mergeCell ref="AM62:AN62"/>
    <mergeCell ref="Q64:S64"/>
    <mergeCell ref="T64:Y64"/>
    <mergeCell ref="Z64:AH64"/>
    <mergeCell ref="AI64:AN64"/>
    <mergeCell ref="C64:M64"/>
    <mergeCell ref="N64:P64"/>
    <mergeCell ref="A62:C62"/>
    <mergeCell ref="D62:J62"/>
    <mergeCell ref="Q66:S66"/>
    <mergeCell ref="T66:Y66"/>
    <mergeCell ref="AI66:AN66"/>
    <mergeCell ref="AP66:AT66"/>
    <mergeCell ref="Q68:S68"/>
    <mergeCell ref="T68:Y68"/>
    <mergeCell ref="AU66:BD66"/>
    <mergeCell ref="C67:M67"/>
    <mergeCell ref="N67:P67"/>
    <mergeCell ref="Q67:S67"/>
    <mergeCell ref="T67:Y67"/>
    <mergeCell ref="AI67:AN67"/>
    <mergeCell ref="AP67:AT67"/>
    <mergeCell ref="AU67:BD67"/>
    <mergeCell ref="C66:M66"/>
    <mergeCell ref="N66:P66"/>
    <mergeCell ref="AI68:AN68"/>
    <mergeCell ref="AP68:AT68"/>
    <mergeCell ref="AU69:BD69"/>
    <mergeCell ref="AP71:AT71"/>
    <mergeCell ref="AU71:BD71"/>
    <mergeCell ref="C70:M70"/>
    <mergeCell ref="N70:P70"/>
    <mergeCell ref="C71:M71"/>
    <mergeCell ref="N71:P71"/>
    <mergeCell ref="Q71:S71"/>
    <mergeCell ref="AU68:BD68"/>
    <mergeCell ref="C69:M69"/>
    <mergeCell ref="Q70:S70"/>
    <mergeCell ref="T70:Y70"/>
    <mergeCell ref="AI70:AN70"/>
    <mergeCell ref="AP70:AT70"/>
    <mergeCell ref="AU70:BD70"/>
    <mergeCell ref="C68:M68"/>
    <mergeCell ref="N68:P68"/>
    <mergeCell ref="N69:P69"/>
    <mergeCell ref="Q69:S69"/>
    <mergeCell ref="T69:Y69"/>
    <mergeCell ref="AI69:AN69"/>
    <mergeCell ref="AP69:AT69"/>
    <mergeCell ref="T71:Y71"/>
    <mergeCell ref="AI71:AN71"/>
    <mergeCell ref="C73:M73"/>
    <mergeCell ref="N73:P73"/>
    <mergeCell ref="Q73:S73"/>
    <mergeCell ref="T73:Y73"/>
    <mergeCell ref="AI73:AN73"/>
    <mergeCell ref="AP73:AT73"/>
    <mergeCell ref="AU73:BD73"/>
    <mergeCell ref="C72:M72"/>
    <mergeCell ref="N72:P72"/>
    <mergeCell ref="AI75:AN75"/>
    <mergeCell ref="AP75:AT75"/>
    <mergeCell ref="Q72:S72"/>
    <mergeCell ref="T72:Y72"/>
    <mergeCell ref="AI72:AN72"/>
    <mergeCell ref="AP72:AT72"/>
    <mergeCell ref="AP74:AT74"/>
    <mergeCell ref="AU72:BD72"/>
    <mergeCell ref="AU75:BD75"/>
    <mergeCell ref="AP77:AT77"/>
    <mergeCell ref="AU77:BD77"/>
    <mergeCell ref="AI77:AN77"/>
    <mergeCell ref="AU74:BD74"/>
    <mergeCell ref="C75:M75"/>
    <mergeCell ref="Q76:S76"/>
    <mergeCell ref="T76:Y76"/>
    <mergeCell ref="AI76:AN76"/>
    <mergeCell ref="AP76:AT76"/>
    <mergeCell ref="AU76:BD76"/>
    <mergeCell ref="C74:M74"/>
    <mergeCell ref="N74:P74"/>
    <mergeCell ref="N75:P75"/>
    <mergeCell ref="C76:M76"/>
    <mergeCell ref="N76:P76"/>
    <mergeCell ref="C77:M77"/>
    <mergeCell ref="N77:P77"/>
    <mergeCell ref="Q77:S77"/>
    <mergeCell ref="T77:Y77"/>
    <mergeCell ref="Q74:S74"/>
    <mergeCell ref="T74:Y74"/>
    <mergeCell ref="AI74:AN74"/>
    <mergeCell ref="Q75:S75"/>
    <mergeCell ref="T75:Y75"/>
    <mergeCell ref="Q78:S78"/>
    <mergeCell ref="T78:Y78"/>
    <mergeCell ref="AI78:AN78"/>
    <mergeCell ref="AP78:AT78"/>
    <mergeCell ref="Q80:S80"/>
    <mergeCell ref="T80:Y80"/>
    <mergeCell ref="AU78:BD78"/>
    <mergeCell ref="C79:M79"/>
    <mergeCell ref="N79:P79"/>
    <mergeCell ref="Q79:S79"/>
    <mergeCell ref="T79:Y79"/>
    <mergeCell ref="AI79:AN79"/>
    <mergeCell ref="AP79:AT79"/>
    <mergeCell ref="AU79:BD79"/>
    <mergeCell ref="C78:M78"/>
    <mergeCell ref="N78:P78"/>
    <mergeCell ref="AI80:AN80"/>
    <mergeCell ref="AP80:AT80"/>
    <mergeCell ref="AU81:BD81"/>
    <mergeCell ref="AP83:AT83"/>
    <mergeCell ref="AU83:BD83"/>
    <mergeCell ref="C82:M82"/>
    <mergeCell ref="N82:P82"/>
    <mergeCell ref="C83:M83"/>
    <mergeCell ref="N83:P83"/>
    <mergeCell ref="Q83:S83"/>
    <mergeCell ref="AU80:BD80"/>
    <mergeCell ref="C81:M81"/>
    <mergeCell ref="Q82:S82"/>
    <mergeCell ref="T82:Y82"/>
    <mergeCell ref="AI82:AN82"/>
    <mergeCell ref="AP82:AT82"/>
    <mergeCell ref="AU82:BD82"/>
    <mergeCell ref="C80:M80"/>
    <mergeCell ref="N80:P80"/>
    <mergeCell ref="N81:P81"/>
    <mergeCell ref="Q81:S81"/>
    <mergeCell ref="T81:Y81"/>
    <mergeCell ref="AI81:AN81"/>
    <mergeCell ref="AP81:AT81"/>
    <mergeCell ref="T83:Y83"/>
    <mergeCell ref="AI83:AN83"/>
    <mergeCell ref="C84:M84"/>
    <mergeCell ref="N84:P84"/>
    <mergeCell ref="AI84:AN84"/>
    <mergeCell ref="AP84:AT84"/>
    <mergeCell ref="C86:Y86"/>
    <mergeCell ref="AI86:AN86"/>
    <mergeCell ref="AY88:AZ88"/>
    <mergeCell ref="AU84:BD84"/>
    <mergeCell ref="C85:M85"/>
    <mergeCell ref="N85:P85"/>
    <mergeCell ref="Q85:S85"/>
    <mergeCell ref="T85:Y85"/>
    <mergeCell ref="AI85:AN85"/>
    <mergeCell ref="AP85:AT85"/>
    <mergeCell ref="AU85:BD85"/>
    <mergeCell ref="Q84:S84"/>
    <mergeCell ref="T84:Y84"/>
    <mergeCell ref="BB88:BC88"/>
    <mergeCell ref="AP90:BD90"/>
    <mergeCell ref="C91:M91"/>
    <mergeCell ref="N91:P91"/>
    <mergeCell ref="Q91:S91"/>
    <mergeCell ref="T91:Y91"/>
    <mergeCell ref="AI91:AN91"/>
    <mergeCell ref="AP91:AT91"/>
    <mergeCell ref="AU91:BD91"/>
    <mergeCell ref="AS88:AU88"/>
    <mergeCell ref="AV88:AW88"/>
    <mergeCell ref="Q88:AE88"/>
    <mergeCell ref="AJ88:AK88"/>
    <mergeCell ref="AM88:AN88"/>
    <mergeCell ref="Q90:S90"/>
    <mergeCell ref="T90:Y90"/>
    <mergeCell ref="Z90:AH90"/>
    <mergeCell ref="AI90:AN90"/>
    <mergeCell ref="C90:M90"/>
    <mergeCell ref="N90:P90"/>
    <mergeCell ref="A88:C88"/>
    <mergeCell ref="D88:J88"/>
    <mergeCell ref="Q92:S92"/>
    <mergeCell ref="T92:Y92"/>
    <mergeCell ref="AI92:AN92"/>
    <mergeCell ref="AP92:AT92"/>
    <mergeCell ref="Q94:S94"/>
    <mergeCell ref="T94:Y94"/>
    <mergeCell ref="AU92:BD92"/>
    <mergeCell ref="C93:M93"/>
    <mergeCell ref="N93:P93"/>
    <mergeCell ref="Q93:S93"/>
    <mergeCell ref="T93:Y93"/>
    <mergeCell ref="AI93:AN93"/>
    <mergeCell ref="AP93:AT93"/>
    <mergeCell ref="AU93:BD93"/>
    <mergeCell ref="C92:M92"/>
    <mergeCell ref="N92:P92"/>
    <mergeCell ref="AI94:AN94"/>
    <mergeCell ref="AP94:AT94"/>
    <mergeCell ref="AU95:BD95"/>
    <mergeCell ref="AP97:AT97"/>
    <mergeCell ref="AU97:BD97"/>
    <mergeCell ref="C96:M96"/>
    <mergeCell ref="N96:P96"/>
    <mergeCell ref="C97:M97"/>
    <mergeCell ref="N97:P97"/>
    <mergeCell ref="Q97:S97"/>
    <mergeCell ref="AU94:BD94"/>
    <mergeCell ref="C95:M95"/>
    <mergeCell ref="Q96:S96"/>
    <mergeCell ref="T96:Y96"/>
    <mergeCell ref="AI96:AN96"/>
    <mergeCell ref="AP96:AT96"/>
    <mergeCell ref="AU96:BD96"/>
    <mergeCell ref="C94:M94"/>
    <mergeCell ref="N94:P94"/>
    <mergeCell ref="N95:P95"/>
    <mergeCell ref="Q95:S95"/>
    <mergeCell ref="T95:Y95"/>
    <mergeCell ref="AI95:AN95"/>
    <mergeCell ref="AP95:AT95"/>
    <mergeCell ref="T97:Y97"/>
    <mergeCell ref="AI97:AN97"/>
    <mergeCell ref="C99:M99"/>
    <mergeCell ref="N99:P99"/>
    <mergeCell ref="Q99:S99"/>
    <mergeCell ref="T99:Y99"/>
    <mergeCell ref="AI99:AN99"/>
    <mergeCell ref="AP99:AT99"/>
    <mergeCell ref="AU99:BD99"/>
    <mergeCell ref="C98:M98"/>
    <mergeCell ref="N98:P98"/>
    <mergeCell ref="AI101:AN101"/>
    <mergeCell ref="AP101:AT101"/>
    <mergeCell ref="Q98:S98"/>
    <mergeCell ref="T98:Y98"/>
    <mergeCell ref="AI98:AN98"/>
    <mergeCell ref="AP98:AT98"/>
    <mergeCell ref="AP100:AT100"/>
    <mergeCell ref="AU98:BD98"/>
    <mergeCell ref="AU101:BD101"/>
    <mergeCell ref="AP103:AT103"/>
    <mergeCell ref="AU103:BD103"/>
    <mergeCell ref="AI103:AN103"/>
    <mergeCell ref="AU100:BD100"/>
    <mergeCell ref="C101:M101"/>
    <mergeCell ref="Q102:S102"/>
    <mergeCell ref="T102:Y102"/>
    <mergeCell ref="AI102:AN102"/>
    <mergeCell ref="AP102:AT102"/>
    <mergeCell ref="AU102:BD102"/>
    <mergeCell ref="C100:M100"/>
    <mergeCell ref="N100:P100"/>
    <mergeCell ref="N101:P101"/>
    <mergeCell ref="C102:M102"/>
    <mergeCell ref="N102:P102"/>
    <mergeCell ref="C103:M103"/>
    <mergeCell ref="N103:P103"/>
    <mergeCell ref="Q103:S103"/>
    <mergeCell ref="T103:Y103"/>
    <mergeCell ref="Q100:S100"/>
    <mergeCell ref="T100:Y100"/>
    <mergeCell ref="AI100:AN100"/>
    <mergeCell ref="Q101:S101"/>
    <mergeCell ref="T101:Y101"/>
    <mergeCell ref="Q104:S104"/>
    <mergeCell ref="T104:Y104"/>
    <mergeCell ref="AI104:AN104"/>
    <mergeCell ref="AP104:AT104"/>
    <mergeCell ref="Q106:S106"/>
    <mergeCell ref="T106:Y106"/>
    <mergeCell ref="AU104:BD104"/>
    <mergeCell ref="C105:M105"/>
    <mergeCell ref="N105:P105"/>
    <mergeCell ref="Q105:S105"/>
    <mergeCell ref="T105:Y105"/>
    <mergeCell ref="AI105:AN105"/>
    <mergeCell ref="AP105:AT105"/>
    <mergeCell ref="AU105:BD105"/>
    <mergeCell ref="C104:M104"/>
    <mergeCell ref="N104:P104"/>
    <mergeCell ref="AI106:AN106"/>
    <mergeCell ref="AP106:AT106"/>
    <mergeCell ref="AU107:BD107"/>
    <mergeCell ref="AP109:AT109"/>
    <mergeCell ref="AU109:BD109"/>
    <mergeCell ref="C108:M108"/>
    <mergeCell ref="N108:P108"/>
    <mergeCell ref="C109:M109"/>
    <mergeCell ref="N109:P109"/>
    <mergeCell ref="Q109:S109"/>
    <mergeCell ref="AU106:BD106"/>
    <mergeCell ref="C107:M107"/>
    <mergeCell ref="Q108:S108"/>
    <mergeCell ref="T108:Y108"/>
    <mergeCell ref="AI108:AN108"/>
    <mergeCell ref="AP108:AT108"/>
    <mergeCell ref="AU108:BD108"/>
    <mergeCell ref="C106:M106"/>
    <mergeCell ref="N106:P106"/>
    <mergeCell ref="N107:P107"/>
    <mergeCell ref="Q107:S107"/>
    <mergeCell ref="T107:Y107"/>
    <mergeCell ref="AI107:AN107"/>
    <mergeCell ref="AP107:AT107"/>
    <mergeCell ref="T109:Y109"/>
    <mergeCell ref="AI109:AN109"/>
    <mergeCell ref="C110:M110"/>
    <mergeCell ref="N110:P110"/>
    <mergeCell ref="AI110:AN110"/>
    <mergeCell ref="AP110:AT110"/>
    <mergeCell ref="C112:Y112"/>
    <mergeCell ref="AI112:AN112"/>
    <mergeCell ref="AY114:AZ114"/>
    <mergeCell ref="AU110:BD110"/>
    <mergeCell ref="C111:M111"/>
    <mergeCell ref="N111:P111"/>
    <mergeCell ref="Q111:S111"/>
    <mergeCell ref="T111:Y111"/>
    <mergeCell ref="AI111:AN111"/>
    <mergeCell ref="AP111:AT111"/>
    <mergeCell ref="AU111:BD111"/>
    <mergeCell ref="Q110:S110"/>
    <mergeCell ref="T110:Y110"/>
    <mergeCell ref="BB114:BC114"/>
    <mergeCell ref="AP116:BD116"/>
    <mergeCell ref="C117:M117"/>
    <mergeCell ref="N117:P117"/>
    <mergeCell ref="Q117:S117"/>
    <mergeCell ref="T117:Y117"/>
    <mergeCell ref="AI117:AN117"/>
    <mergeCell ref="AP117:AT117"/>
    <mergeCell ref="AU117:BD117"/>
    <mergeCell ref="AS114:AU114"/>
    <mergeCell ref="AV114:AW114"/>
    <mergeCell ref="Q114:AE114"/>
    <mergeCell ref="AJ114:AK114"/>
    <mergeCell ref="AM114:AN114"/>
    <mergeCell ref="Q116:S116"/>
    <mergeCell ref="T116:Y116"/>
    <mergeCell ref="Z116:AH116"/>
    <mergeCell ref="AI116:AN116"/>
    <mergeCell ref="C116:M116"/>
    <mergeCell ref="N116:P116"/>
    <mergeCell ref="A114:C114"/>
    <mergeCell ref="D114:J114"/>
    <mergeCell ref="Q118:S118"/>
    <mergeCell ref="T118:Y118"/>
    <mergeCell ref="AI118:AN118"/>
    <mergeCell ref="AP118:AT118"/>
    <mergeCell ref="Q120:S120"/>
    <mergeCell ref="T120:Y120"/>
    <mergeCell ref="AU118:BD118"/>
    <mergeCell ref="C119:M119"/>
    <mergeCell ref="N119:P119"/>
    <mergeCell ref="Q119:S119"/>
    <mergeCell ref="T119:Y119"/>
    <mergeCell ref="AI119:AN119"/>
    <mergeCell ref="AP119:AT119"/>
    <mergeCell ref="AU119:BD119"/>
    <mergeCell ref="C118:M118"/>
    <mergeCell ref="N118:P118"/>
    <mergeCell ref="AI120:AN120"/>
    <mergeCell ref="AP120:AT120"/>
    <mergeCell ref="AU121:BD121"/>
    <mergeCell ref="AP123:AT123"/>
    <mergeCell ref="AU123:BD123"/>
    <mergeCell ref="C122:M122"/>
    <mergeCell ref="N122:P122"/>
    <mergeCell ref="C123:M123"/>
    <mergeCell ref="N123:P123"/>
    <mergeCell ref="Q123:S123"/>
    <mergeCell ref="AU120:BD120"/>
    <mergeCell ref="C121:M121"/>
    <mergeCell ref="Q122:S122"/>
    <mergeCell ref="T122:Y122"/>
    <mergeCell ref="AI122:AN122"/>
    <mergeCell ref="AP122:AT122"/>
    <mergeCell ref="AU122:BD122"/>
    <mergeCell ref="C120:M120"/>
    <mergeCell ref="N120:P120"/>
    <mergeCell ref="N121:P121"/>
    <mergeCell ref="Q121:S121"/>
    <mergeCell ref="T121:Y121"/>
    <mergeCell ref="AI121:AN121"/>
    <mergeCell ref="AP121:AT121"/>
    <mergeCell ref="T123:Y123"/>
    <mergeCell ref="AI123:AN123"/>
    <mergeCell ref="C125:M125"/>
    <mergeCell ref="N125:P125"/>
    <mergeCell ref="Q125:S125"/>
    <mergeCell ref="T125:Y125"/>
    <mergeCell ref="AI125:AN125"/>
    <mergeCell ref="AP125:AT125"/>
    <mergeCell ref="AU125:BD125"/>
    <mergeCell ref="C124:M124"/>
    <mergeCell ref="N124:P124"/>
    <mergeCell ref="AI127:AN127"/>
    <mergeCell ref="AP127:AT127"/>
    <mergeCell ref="Q124:S124"/>
    <mergeCell ref="T124:Y124"/>
    <mergeCell ref="AI124:AN124"/>
    <mergeCell ref="AP124:AT124"/>
    <mergeCell ref="AP126:AT126"/>
    <mergeCell ref="AU124:BD124"/>
    <mergeCell ref="AU127:BD127"/>
    <mergeCell ref="AP129:AT129"/>
    <mergeCell ref="AU129:BD129"/>
    <mergeCell ref="AI129:AN129"/>
    <mergeCell ref="AU126:BD126"/>
    <mergeCell ref="C127:M127"/>
    <mergeCell ref="Q128:S128"/>
    <mergeCell ref="T128:Y128"/>
    <mergeCell ref="AI128:AN128"/>
    <mergeCell ref="AP128:AT128"/>
    <mergeCell ref="AU128:BD128"/>
    <mergeCell ref="C126:M126"/>
    <mergeCell ref="N126:P126"/>
    <mergeCell ref="N127:P127"/>
    <mergeCell ref="C128:M128"/>
    <mergeCell ref="N128:P128"/>
    <mergeCell ref="C129:M129"/>
    <mergeCell ref="N129:P129"/>
    <mergeCell ref="Q129:S129"/>
    <mergeCell ref="T129:Y129"/>
    <mergeCell ref="Q126:S126"/>
    <mergeCell ref="T126:Y126"/>
    <mergeCell ref="AI126:AN126"/>
    <mergeCell ref="Q127:S127"/>
    <mergeCell ref="T127:Y127"/>
    <mergeCell ref="AU130:BD130"/>
    <mergeCell ref="C131:M131"/>
    <mergeCell ref="N131:P131"/>
    <mergeCell ref="Q131:S131"/>
    <mergeCell ref="T131:Y131"/>
    <mergeCell ref="AI131:AN131"/>
    <mergeCell ref="AP131:AT131"/>
    <mergeCell ref="AU131:BD131"/>
    <mergeCell ref="C130:M130"/>
    <mergeCell ref="N130:P130"/>
    <mergeCell ref="T135:Y135"/>
    <mergeCell ref="AI135:AN135"/>
    <mergeCell ref="Q130:S130"/>
    <mergeCell ref="T130:Y130"/>
    <mergeCell ref="AI130:AN130"/>
    <mergeCell ref="AP130:AT130"/>
    <mergeCell ref="Q132:S132"/>
    <mergeCell ref="T132:Y132"/>
    <mergeCell ref="AI132:AN132"/>
    <mergeCell ref="AP132:AT132"/>
    <mergeCell ref="C138:Y138"/>
    <mergeCell ref="AI138:AN138"/>
    <mergeCell ref="AU133:BD133"/>
    <mergeCell ref="AP135:AT135"/>
    <mergeCell ref="AU135:BD135"/>
    <mergeCell ref="C134:M134"/>
    <mergeCell ref="N134:P134"/>
    <mergeCell ref="C135:M135"/>
    <mergeCell ref="N135:P135"/>
    <mergeCell ref="Q135:S135"/>
    <mergeCell ref="AU136:BD136"/>
    <mergeCell ref="C137:M137"/>
    <mergeCell ref="N137:P137"/>
    <mergeCell ref="Q137:S137"/>
    <mergeCell ref="T137:Y137"/>
    <mergeCell ref="AI137:AN137"/>
    <mergeCell ref="AP137:AT137"/>
    <mergeCell ref="AU137:BD137"/>
    <mergeCell ref="AI136:AN136"/>
    <mergeCell ref="AP136:AT136"/>
    <mergeCell ref="C136:M136"/>
    <mergeCell ref="N136:P136"/>
    <mergeCell ref="Q136:S136"/>
    <mergeCell ref="T136:Y136"/>
    <mergeCell ref="AU132:BD132"/>
    <mergeCell ref="C133:M133"/>
    <mergeCell ref="Q134:S134"/>
    <mergeCell ref="T134:Y134"/>
    <mergeCell ref="AI134:AN134"/>
    <mergeCell ref="AP134:AT134"/>
    <mergeCell ref="AU134:BD134"/>
    <mergeCell ref="C132:M132"/>
    <mergeCell ref="N132:P132"/>
    <mergeCell ref="N133:P133"/>
    <mergeCell ref="Q133:S133"/>
    <mergeCell ref="T133:Y133"/>
    <mergeCell ref="AI133:AN133"/>
    <mergeCell ref="AP133:AT133"/>
  </mergeCells>
  <phoneticPr fontId="2"/>
  <dataValidations count="2">
    <dataValidation imeMode="halfKatakana" allowBlank="1" showInputMessage="1" showErrorMessage="1" sqref="AM12:BD13" xr:uid="{00000000-0002-0000-0100-000000000000}"/>
    <dataValidation type="list" allowBlank="1" showInputMessage="1" showErrorMessage="1" sqref="AU16:AW16" xr:uid="{00000000-0002-0000-0100-000001000000}">
      <formula1>$BG$1:$BG$2</formula1>
    </dataValidation>
  </dataValidations>
  <pageMargins left="0.6692913385826772" right="0.27559055118110237" top="0.6692913385826772" bottom="0.39370078740157483" header="0.19685039370078741" footer="0.19685039370078741"/>
  <pageSetup paperSize="9" scale="96" orientation="landscape" r:id="rId1"/>
  <rowBreaks count="3" manualBreakCount="3">
    <brk id="61" max="16383" man="1"/>
    <brk id="87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35"/>
  <sheetViews>
    <sheetView view="pageBreakPreview" zoomScaleNormal="100" zoomScaleSheetLayoutView="100" workbookViewId="0">
      <selection activeCell="Y19" sqref="Y19"/>
    </sheetView>
  </sheetViews>
  <sheetFormatPr defaultColWidth="9" defaultRowHeight="13.2" x14ac:dyDescent="0.2"/>
  <cols>
    <col min="1" max="1" width="3.109375" style="134" customWidth="1"/>
    <col min="2" max="3" width="3.77734375" style="134" customWidth="1"/>
    <col min="4" max="4" width="4.33203125" style="134" customWidth="1"/>
    <col min="5" max="34" width="2.44140625" style="134" customWidth="1"/>
    <col min="35" max="36" width="1.33203125" style="134" customWidth="1"/>
    <col min="37" max="43" width="2.44140625" style="134" customWidth="1"/>
    <col min="44" max="46" width="1.6640625" style="134" customWidth="1"/>
    <col min="47" max="58" width="2.44140625" style="134" customWidth="1"/>
    <col min="59" max="59" width="0" style="134" hidden="1" customWidth="1"/>
    <col min="60" max="16384" width="9" style="134"/>
  </cols>
  <sheetData>
    <row r="1" spans="1:59" ht="24" customHeight="1" x14ac:dyDescent="0.2">
      <c r="R1" s="135"/>
      <c r="S1" s="135"/>
      <c r="T1" s="719" t="s">
        <v>159</v>
      </c>
      <c r="U1" s="719"/>
      <c r="V1" s="719"/>
      <c r="W1" s="719"/>
      <c r="X1" s="719"/>
      <c r="Y1" s="719"/>
      <c r="Z1" s="719"/>
      <c r="AA1" s="719"/>
      <c r="AB1" s="719"/>
      <c r="AC1" s="135"/>
      <c r="AD1" s="135"/>
      <c r="AS1" s="720" t="s">
        <v>97</v>
      </c>
      <c r="AT1" s="720"/>
      <c r="AU1" s="720"/>
      <c r="AV1" s="714"/>
      <c r="AW1" s="714"/>
      <c r="AX1" s="136" t="s">
        <v>158</v>
      </c>
      <c r="AY1" s="714"/>
      <c r="AZ1" s="714"/>
      <c r="BA1" s="136" t="s">
        <v>157</v>
      </c>
      <c r="BB1" s="714"/>
      <c r="BC1" s="714"/>
      <c r="BD1" s="136" t="s">
        <v>156</v>
      </c>
      <c r="BG1" s="1" t="s">
        <v>95</v>
      </c>
    </row>
    <row r="2" spans="1:59" ht="9.75" customHeight="1" thickBot="1" x14ac:dyDescent="0.25">
      <c r="R2" s="137"/>
      <c r="S2" s="137"/>
      <c r="T2" s="138"/>
      <c r="U2" s="138"/>
      <c r="V2" s="715" t="s">
        <v>155</v>
      </c>
      <c r="W2" s="715"/>
      <c r="X2" s="715"/>
      <c r="Y2" s="715"/>
      <c r="Z2" s="715"/>
      <c r="AA2" s="138"/>
      <c r="AB2" s="138"/>
      <c r="AC2" s="137"/>
      <c r="AD2" s="137"/>
      <c r="BG2" s="1" t="s">
        <v>96</v>
      </c>
    </row>
    <row r="3" spans="1:59" ht="18" customHeight="1" thickTop="1" x14ac:dyDescent="0.2">
      <c r="A3" s="693" t="s">
        <v>154</v>
      </c>
      <c r="B3" s="693"/>
      <c r="C3" s="693"/>
      <c r="D3" s="694" t="s">
        <v>153</v>
      </c>
      <c r="E3" s="694"/>
      <c r="F3" s="694"/>
      <c r="G3" s="694"/>
      <c r="H3" s="139" t="s">
        <v>152</v>
      </c>
      <c r="V3" s="716"/>
      <c r="W3" s="716"/>
      <c r="X3" s="716"/>
      <c r="Y3" s="716"/>
      <c r="Z3" s="716"/>
      <c r="AC3" s="137"/>
      <c r="AD3" s="137"/>
      <c r="AI3" s="717" t="s">
        <v>151</v>
      </c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</row>
    <row r="4" spans="1:59" ht="15" customHeight="1" x14ac:dyDescent="0.2">
      <c r="A4" s="232"/>
      <c r="B4" s="232"/>
      <c r="C4" s="232"/>
      <c r="D4" s="233"/>
      <c r="E4" s="233"/>
      <c r="F4" s="233"/>
      <c r="G4" s="233"/>
      <c r="H4" s="139"/>
      <c r="V4" s="231"/>
      <c r="W4" s="231"/>
      <c r="X4" s="231"/>
      <c r="Y4" s="231"/>
      <c r="Z4" s="231"/>
      <c r="AC4" s="137"/>
      <c r="AD4" s="137"/>
      <c r="AI4" s="711" t="s">
        <v>150</v>
      </c>
      <c r="AJ4" s="712"/>
      <c r="AK4" s="712"/>
      <c r="AL4" s="713"/>
      <c r="AM4" s="713"/>
      <c r="AN4" s="713"/>
      <c r="AO4" s="713"/>
      <c r="AP4" s="249"/>
      <c r="AQ4" s="249"/>
      <c r="AR4" s="249"/>
      <c r="AS4" s="249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5"/>
    </row>
    <row r="5" spans="1:59" x14ac:dyDescent="0.2">
      <c r="A5" s="143" t="s">
        <v>149</v>
      </c>
      <c r="AI5" s="695" t="s">
        <v>148</v>
      </c>
      <c r="AJ5" s="696"/>
      <c r="AK5" s="696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  <c r="BB5" s="234"/>
      <c r="BC5" s="234"/>
      <c r="BD5" s="142"/>
    </row>
    <row r="6" spans="1:59" ht="10.5" customHeight="1" x14ac:dyDescent="0.2">
      <c r="A6" s="143"/>
      <c r="J6" s="144"/>
      <c r="K6" s="700"/>
      <c r="L6" s="700"/>
      <c r="Q6" s="137"/>
      <c r="AI6" s="695"/>
      <c r="AJ6" s="696"/>
      <c r="AK6" s="696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234"/>
      <c r="BC6" s="137"/>
      <c r="BD6" s="145"/>
    </row>
    <row r="7" spans="1:59" ht="7.5" customHeight="1" thickBot="1" x14ac:dyDescent="0.25">
      <c r="A7" s="146"/>
      <c r="B7" s="146"/>
      <c r="C7" s="146"/>
      <c r="D7" s="146"/>
      <c r="E7" s="146"/>
      <c r="F7" s="146"/>
      <c r="G7" s="146"/>
      <c r="H7" s="146"/>
      <c r="I7" s="147"/>
      <c r="J7" s="147"/>
      <c r="K7" s="146"/>
      <c r="L7" s="146"/>
      <c r="M7" s="146"/>
      <c r="N7" s="146"/>
      <c r="O7" s="146"/>
      <c r="P7" s="146"/>
      <c r="Q7" s="146"/>
      <c r="AI7" s="695" t="s">
        <v>147</v>
      </c>
      <c r="AJ7" s="696"/>
      <c r="AK7" s="696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4"/>
      <c r="AW7" s="744"/>
      <c r="AX7" s="744"/>
      <c r="AY7" s="744"/>
      <c r="AZ7" s="744"/>
      <c r="BA7" s="744"/>
      <c r="BB7" s="234"/>
      <c r="BC7" s="137"/>
      <c r="BD7" s="145"/>
    </row>
    <row r="8" spans="1:59" ht="9" customHeight="1" thickTop="1" x14ac:dyDescent="0.2">
      <c r="A8" s="703" t="s">
        <v>146</v>
      </c>
      <c r="B8" s="509"/>
      <c r="C8" s="509"/>
      <c r="D8" s="509"/>
      <c r="E8" s="704"/>
      <c r="F8" s="732" t="str">
        <f>IF($I24="","",LEFT(RIGHT(" \" &amp; ($I24+ROUND($I24*X19/100,0)),10),1))</f>
        <v/>
      </c>
      <c r="G8" s="698" t="str">
        <f>IF($I24="","",LEFT(RIGHT(" \" &amp; ($I24+ROUND($I24*X19/100,0)),9),1))</f>
        <v/>
      </c>
      <c r="H8" s="698" t="str">
        <f>IF($I24="","",LEFT(RIGHT(" \" &amp; ($I24+ROUND($I24*X19/100,0)),8),1))</f>
        <v/>
      </c>
      <c r="I8" s="698" t="str">
        <f>IF($I24="","",LEFT(RIGHT(" \" &amp; ($I24+ROUND($I24*X19/100,0)),7),1))</f>
        <v/>
      </c>
      <c r="J8" s="698" t="str">
        <f>IF($I24="","",LEFT(RIGHT(" \" &amp; ($I24+ROUND($I24*X19/100,0)),6),1))</f>
        <v/>
      </c>
      <c r="K8" s="698" t="str">
        <f>IF($I24="","",LEFT(RIGHT(" \" &amp; ($I24+ROUND($I24*X19/100,0)),5),1))</f>
        <v/>
      </c>
      <c r="L8" s="698" t="str">
        <f>IF($I24="","",LEFT(RIGHT(" \" &amp; ($I24+ROUND($I24*X19/100,0)),4),1))</f>
        <v/>
      </c>
      <c r="M8" s="698" t="str">
        <f>IF($I24="","",LEFT(RIGHT(" \" &amp; ($I24+ROUND($I24*X19/100,0)),3),1))</f>
        <v/>
      </c>
      <c r="N8" s="698" t="str">
        <f>IF($I24="","",LEFT(RIGHT(" \" &amp; ($I24+ROUND($I24*X19/100,0)),2),1))</f>
        <v/>
      </c>
      <c r="O8" s="701" t="str">
        <f>IF($I24="","",LEFT(RIGHT(" \" &amp; ($I24+ROUND($I24*X19/100,0)),1),1))</f>
        <v/>
      </c>
      <c r="P8" s="234"/>
      <c r="Q8" s="234"/>
      <c r="AI8" s="695"/>
      <c r="AJ8" s="696"/>
      <c r="AK8" s="696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4"/>
      <c r="BA8" s="744"/>
      <c r="BB8" s="234"/>
      <c r="BC8" s="723" t="s">
        <v>145</v>
      </c>
      <c r="BD8" s="145"/>
    </row>
    <row r="9" spans="1:59" ht="9" customHeight="1" x14ac:dyDescent="0.2">
      <c r="A9" s="705"/>
      <c r="B9" s="706"/>
      <c r="C9" s="706"/>
      <c r="D9" s="706"/>
      <c r="E9" s="707"/>
      <c r="F9" s="733"/>
      <c r="G9" s="699"/>
      <c r="H9" s="699"/>
      <c r="I9" s="699"/>
      <c r="J9" s="699"/>
      <c r="K9" s="699"/>
      <c r="L9" s="699"/>
      <c r="M9" s="699"/>
      <c r="N9" s="699"/>
      <c r="O9" s="702"/>
      <c r="P9" s="234"/>
      <c r="Q9" s="234"/>
      <c r="AI9" s="695"/>
      <c r="AJ9" s="696"/>
      <c r="AK9" s="696"/>
      <c r="AL9" s="744"/>
      <c r="AM9" s="744"/>
      <c r="AN9" s="744"/>
      <c r="AO9" s="744"/>
      <c r="AP9" s="744"/>
      <c r="AQ9" s="744"/>
      <c r="AR9" s="744"/>
      <c r="AS9" s="744"/>
      <c r="AT9" s="744"/>
      <c r="AU9" s="744"/>
      <c r="AV9" s="744"/>
      <c r="AW9" s="744"/>
      <c r="AX9" s="744"/>
      <c r="AY9" s="744"/>
      <c r="AZ9" s="744"/>
      <c r="BA9" s="744"/>
      <c r="BB9" s="234"/>
      <c r="BC9" s="723"/>
      <c r="BD9" s="145"/>
    </row>
    <row r="10" spans="1:59" ht="9" customHeight="1" x14ac:dyDescent="0.2">
      <c r="A10" s="705"/>
      <c r="B10" s="706"/>
      <c r="C10" s="706"/>
      <c r="D10" s="706"/>
      <c r="E10" s="707"/>
      <c r="F10" s="733"/>
      <c r="G10" s="699"/>
      <c r="H10" s="699"/>
      <c r="I10" s="699"/>
      <c r="J10" s="699"/>
      <c r="K10" s="699"/>
      <c r="L10" s="699"/>
      <c r="M10" s="699"/>
      <c r="N10" s="699"/>
      <c r="O10" s="702"/>
      <c r="P10" s="234"/>
      <c r="Q10" s="234"/>
      <c r="AI10" s="695" t="s">
        <v>144</v>
      </c>
      <c r="AJ10" s="696"/>
      <c r="AK10" s="696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43"/>
      <c r="BB10" s="234"/>
      <c r="BC10" s="723"/>
      <c r="BD10" s="145"/>
    </row>
    <row r="11" spans="1:59" ht="9" customHeight="1" thickBot="1" x14ac:dyDescent="0.25">
      <c r="A11" s="708"/>
      <c r="B11" s="709"/>
      <c r="C11" s="709"/>
      <c r="D11" s="709"/>
      <c r="E11" s="710"/>
      <c r="F11" s="198"/>
      <c r="G11" s="194"/>
      <c r="H11" s="195"/>
      <c r="I11" s="197"/>
      <c r="J11" s="194"/>
      <c r="K11" s="195"/>
      <c r="L11" s="197"/>
      <c r="M11" s="194"/>
      <c r="N11" s="195"/>
      <c r="O11" s="196"/>
      <c r="P11" s="234"/>
      <c r="Q11" s="234"/>
      <c r="AI11" s="695"/>
      <c r="AJ11" s="696"/>
      <c r="AK11" s="696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3"/>
      <c r="BA11" s="743"/>
      <c r="BB11" s="234"/>
      <c r="BC11" s="137"/>
      <c r="BD11" s="145"/>
    </row>
    <row r="12" spans="1:59" ht="13.5" customHeight="1" thickTop="1" x14ac:dyDescent="0.2">
      <c r="A12" s="147"/>
      <c r="B12" s="147"/>
      <c r="C12" s="147"/>
      <c r="D12" s="147"/>
      <c r="E12" s="147"/>
      <c r="F12" s="146"/>
      <c r="G12" s="146"/>
      <c r="H12" s="146"/>
      <c r="I12" s="147"/>
      <c r="J12" s="147"/>
      <c r="K12" s="146"/>
      <c r="L12" s="146"/>
      <c r="M12" s="146"/>
      <c r="N12" s="146"/>
      <c r="O12" s="234"/>
      <c r="P12" s="234"/>
      <c r="Q12" s="234"/>
      <c r="AI12" s="800" t="s">
        <v>143</v>
      </c>
      <c r="AJ12" s="742"/>
      <c r="AK12" s="742"/>
      <c r="AL12" s="742"/>
      <c r="AM12" s="801"/>
      <c r="AN12" s="801"/>
      <c r="AO12" s="801"/>
      <c r="AP12" s="801"/>
      <c r="AQ12" s="801"/>
      <c r="AR12" s="801"/>
      <c r="AS12" s="801"/>
      <c r="AT12" s="742" t="s">
        <v>142</v>
      </c>
      <c r="AU12" s="742"/>
      <c r="AV12" s="742"/>
      <c r="AW12" s="801"/>
      <c r="AX12" s="801"/>
      <c r="AY12" s="801"/>
      <c r="AZ12" s="801"/>
      <c r="BA12" s="801"/>
      <c r="BB12" s="801"/>
      <c r="BC12" s="801"/>
      <c r="BD12" s="145"/>
    </row>
    <row r="13" spans="1:59" ht="4.5" customHeight="1" x14ac:dyDescent="0.2">
      <c r="AI13" s="734" t="s">
        <v>141</v>
      </c>
      <c r="AJ13" s="735"/>
      <c r="AK13" s="735"/>
      <c r="AL13" s="736"/>
      <c r="AM13" s="802"/>
      <c r="AN13" s="803"/>
      <c r="AO13" s="803"/>
      <c r="AP13" s="803"/>
      <c r="AQ13" s="803"/>
      <c r="AR13" s="803"/>
      <c r="AS13" s="803"/>
      <c r="AT13" s="803"/>
      <c r="AU13" s="803"/>
      <c r="AV13" s="803"/>
      <c r="AW13" s="803"/>
      <c r="AX13" s="803"/>
      <c r="AY13" s="803"/>
      <c r="AZ13" s="803"/>
      <c r="BA13" s="803"/>
      <c r="BB13" s="803"/>
      <c r="BC13" s="803"/>
      <c r="BD13" s="804"/>
    </row>
    <row r="14" spans="1:59" ht="7.5" customHeight="1" x14ac:dyDescent="0.2">
      <c r="AI14" s="711"/>
      <c r="AJ14" s="737"/>
      <c r="AK14" s="737"/>
      <c r="AL14" s="738"/>
      <c r="AM14" s="805"/>
      <c r="AN14" s="806"/>
      <c r="AO14" s="806"/>
      <c r="AP14" s="806"/>
      <c r="AQ14" s="806"/>
      <c r="AR14" s="806"/>
      <c r="AS14" s="806"/>
      <c r="AT14" s="806"/>
      <c r="AU14" s="806"/>
      <c r="AV14" s="806"/>
      <c r="AW14" s="806"/>
      <c r="AX14" s="806"/>
      <c r="AY14" s="806"/>
      <c r="AZ14" s="806"/>
      <c r="BA14" s="806"/>
      <c r="BB14" s="806"/>
      <c r="BC14" s="806"/>
      <c r="BD14" s="807"/>
    </row>
    <row r="15" spans="1:59" ht="17.25" customHeight="1" thickBot="1" x14ac:dyDescent="0.25">
      <c r="AI15" s="739"/>
      <c r="AJ15" s="740"/>
      <c r="AK15" s="740"/>
      <c r="AL15" s="741"/>
      <c r="AM15" s="808"/>
      <c r="AN15" s="809"/>
      <c r="AO15" s="809"/>
      <c r="AP15" s="809"/>
      <c r="AQ15" s="809"/>
      <c r="AR15" s="809"/>
      <c r="AS15" s="809"/>
      <c r="AT15" s="809"/>
      <c r="AU15" s="809"/>
      <c r="AV15" s="809"/>
      <c r="AW15" s="809"/>
      <c r="AX15" s="809"/>
      <c r="AY15" s="809"/>
      <c r="AZ15" s="809"/>
      <c r="BA15" s="809"/>
      <c r="BB15" s="809"/>
      <c r="BC15" s="809"/>
      <c r="BD15" s="810"/>
    </row>
    <row r="16" spans="1:59" ht="18" customHeight="1" thickTop="1" x14ac:dyDescent="0.2">
      <c r="A16" s="721" t="s">
        <v>140</v>
      </c>
      <c r="B16" s="510"/>
      <c r="C16" s="510"/>
      <c r="D16" s="510"/>
      <c r="E16" s="724"/>
      <c r="F16" s="725"/>
      <c r="G16" s="728" t="s">
        <v>139</v>
      </c>
      <c r="H16" s="730"/>
      <c r="I16" s="730"/>
      <c r="J16" s="730"/>
      <c r="K16" s="752" t="s">
        <v>139</v>
      </c>
      <c r="L16" s="754"/>
      <c r="M16" s="509" t="s">
        <v>138</v>
      </c>
      <c r="N16" s="510"/>
      <c r="O16" s="510"/>
      <c r="P16" s="510"/>
      <c r="Q16" s="489"/>
      <c r="R16" s="490"/>
      <c r="S16" s="490"/>
      <c r="T16" s="490"/>
      <c r="U16" s="490"/>
      <c r="V16" s="490"/>
      <c r="W16" s="490"/>
      <c r="X16" s="490"/>
      <c r="Y16" s="490"/>
      <c r="Z16" s="490"/>
      <c r="AA16" s="493"/>
      <c r="AB16" s="494"/>
      <c r="AC16" s="494"/>
      <c r="AD16" s="494"/>
      <c r="AE16" s="495"/>
      <c r="AI16" s="756" t="s">
        <v>137</v>
      </c>
      <c r="AJ16" s="757"/>
      <c r="AK16" s="757"/>
      <c r="AL16" s="758"/>
      <c r="AM16" s="814"/>
      <c r="AN16" s="815"/>
      <c r="AO16" s="815"/>
      <c r="AP16" s="815"/>
      <c r="AQ16" s="815"/>
      <c r="AR16" s="815"/>
      <c r="AS16" s="815"/>
      <c r="AT16" s="816"/>
      <c r="AU16" s="764" t="s">
        <v>136</v>
      </c>
      <c r="AV16" s="764"/>
      <c r="AW16" s="764"/>
      <c r="AX16" s="746"/>
      <c r="AY16" s="747"/>
      <c r="AZ16" s="747"/>
      <c r="BA16" s="747"/>
      <c r="BB16" s="747"/>
      <c r="BC16" s="747"/>
      <c r="BD16" s="748"/>
    </row>
    <row r="17" spans="1:56" ht="18" customHeight="1" thickBot="1" x14ac:dyDescent="0.25">
      <c r="A17" s="722"/>
      <c r="B17" s="511"/>
      <c r="C17" s="511"/>
      <c r="D17" s="511"/>
      <c r="E17" s="726"/>
      <c r="F17" s="727"/>
      <c r="G17" s="729"/>
      <c r="H17" s="731"/>
      <c r="I17" s="731"/>
      <c r="J17" s="731"/>
      <c r="K17" s="753"/>
      <c r="L17" s="755"/>
      <c r="M17" s="511"/>
      <c r="N17" s="511"/>
      <c r="O17" s="511"/>
      <c r="P17" s="511"/>
      <c r="Q17" s="491"/>
      <c r="R17" s="492"/>
      <c r="S17" s="492"/>
      <c r="T17" s="492"/>
      <c r="U17" s="492"/>
      <c r="V17" s="492"/>
      <c r="W17" s="492"/>
      <c r="X17" s="492"/>
      <c r="Y17" s="492"/>
      <c r="Z17" s="492"/>
      <c r="AA17" s="496"/>
      <c r="AB17" s="497"/>
      <c r="AC17" s="497"/>
      <c r="AD17" s="497"/>
      <c r="AE17" s="498"/>
      <c r="AI17" s="759"/>
      <c r="AJ17" s="760"/>
      <c r="AK17" s="760"/>
      <c r="AL17" s="761"/>
      <c r="AM17" s="817"/>
      <c r="AN17" s="818"/>
      <c r="AO17" s="818"/>
      <c r="AP17" s="818"/>
      <c r="AQ17" s="818"/>
      <c r="AR17" s="818"/>
      <c r="AS17" s="818"/>
      <c r="AT17" s="819"/>
      <c r="AU17" s="811" t="s">
        <v>95</v>
      </c>
      <c r="AV17" s="812"/>
      <c r="AW17" s="813"/>
      <c r="AX17" s="749"/>
      <c r="AY17" s="750"/>
      <c r="AZ17" s="750"/>
      <c r="BA17" s="750"/>
      <c r="BB17" s="750"/>
      <c r="BC17" s="750"/>
      <c r="BD17" s="751"/>
    </row>
    <row r="18" spans="1:56" ht="10.5" customHeight="1" thickTop="1" thickBot="1" x14ac:dyDescent="0.25"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56" ht="23.25" customHeight="1" thickTop="1" x14ac:dyDescent="0.2">
      <c r="A19" s="148"/>
      <c r="B19" s="149" t="s">
        <v>135</v>
      </c>
      <c r="C19" s="765"/>
      <c r="D19" s="765"/>
      <c r="E19" s="149" t="s">
        <v>134</v>
      </c>
      <c r="F19" s="149"/>
      <c r="G19" s="149"/>
      <c r="H19" s="150"/>
      <c r="I19" s="766" t="s">
        <v>126</v>
      </c>
      <c r="J19" s="767"/>
      <c r="K19" s="767"/>
      <c r="L19" s="767"/>
      <c r="M19" s="767"/>
      <c r="N19" s="767"/>
      <c r="O19" s="767"/>
      <c r="P19" s="767"/>
      <c r="Q19" s="778"/>
      <c r="R19" s="766" t="s">
        <v>133</v>
      </c>
      <c r="S19" s="767"/>
      <c r="T19" s="767"/>
      <c r="U19" s="767"/>
      <c r="V19" s="767"/>
      <c r="W19" s="151" t="s">
        <v>132</v>
      </c>
      <c r="X19" s="152">
        <v>10</v>
      </c>
      <c r="Y19" s="153" t="s">
        <v>131</v>
      </c>
      <c r="Z19" s="766" t="s">
        <v>130</v>
      </c>
      <c r="AA19" s="767"/>
      <c r="AB19" s="767"/>
      <c r="AC19" s="767"/>
      <c r="AD19" s="767"/>
      <c r="AE19" s="767"/>
      <c r="AF19" s="767"/>
      <c r="AG19" s="767"/>
      <c r="AH19" s="768"/>
      <c r="AI19" s="147"/>
      <c r="AJ19" s="762" t="s">
        <v>129</v>
      </c>
      <c r="AK19" s="763"/>
      <c r="AL19" s="763"/>
      <c r="AM19" s="763"/>
      <c r="AN19" s="763"/>
      <c r="AO19" s="763"/>
      <c r="AP19" s="763" t="s">
        <v>128</v>
      </c>
      <c r="AQ19" s="763"/>
      <c r="AR19" s="763" t="s">
        <v>127</v>
      </c>
      <c r="AS19" s="763"/>
      <c r="AT19" s="763"/>
      <c r="AU19" s="763"/>
      <c r="AV19" s="763" t="s">
        <v>126</v>
      </c>
      <c r="AW19" s="763"/>
      <c r="AX19" s="763"/>
      <c r="AY19" s="763"/>
      <c r="AZ19" s="763"/>
      <c r="BA19" s="763"/>
      <c r="BB19" s="763"/>
      <c r="BC19" s="763"/>
      <c r="BD19" s="820"/>
    </row>
    <row r="20" spans="1:56" ht="26.25" customHeight="1" x14ac:dyDescent="0.2">
      <c r="A20" s="154" t="s">
        <v>125</v>
      </c>
      <c r="B20" s="779" t="s">
        <v>124</v>
      </c>
      <c r="C20" s="779"/>
      <c r="D20" s="779"/>
      <c r="E20" s="779"/>
      <c r="F20" s="779"/>
      <c r="G20" s="779"/>
      <c r="H20" s="780"/>
      <c r="I20" s="771"/>
      <c r="J20" s="772"/>
      <c r="K20" s="772"/>
      <c r="L20" s="772"/>
      <c r="M20" s="772"/>
      <c r="N20" s="772"/>
      <c r="O20" s="772"/>
      <c r="P20" s="772"/>
      <c r="Q20" s="773"/>
      <c r="R20" s="199" t="str">
        <f>IF($I20="","",LEFT(RIGHT(" " &amp; ROUND($I20*X19/100,0),8),1))</f>
        <v/>
      </c>
      <c r="S20" s="200" t="str">
        <f>IF($I20="","",LEFT(RIGHT(" " &amp; ROUND($I20*X19/100,0),7),1))</f>
        <v/>
      </c>
      <c r="T20" s="201" t="str">
        <f>IF($I20="","",LEFT(RIGHT(" " &amp; ROUND($I20*X19/100,0),6),1))</f>
        <v/>
      </c>
      <c r="U20" s="202" t="str">
        <f>IF($I20="","",LEFT(RIGHT(" " &amp; ROUND($I20*X19/100,0),5),1))</f>
        <v/>
      </c>
      <c r="V20" s="203" t="str">
        <f>IF($I20="","",LEFT(RIGHT(" " &amp; ROUND($I20*X19/100,0),4),1))</f>
        <v/>
      </c>
      <c r="W20" s="204" t="str">
        <f>IF($I20="","",LEFT(RIGHT(" " &amp; ROUND($I20*X19/100,0),3),1))</f>
        <v/>
      </c>
      <c r="X20" s="202" t="str">
        <f>IF($I20="","",LEFT(RIGHT(" " &amp; ROUND($I20*X19/100,0),2),1))</f>
        <v/>
      </c>
      <c r="Y20" s="205" t="str">
        <f>IF($I20="","",LEFT(RIGHT(" " &amp; ROUND($I20*X19/100,0),1),1))</f>
        <v/>
      </c>
      <c r="Z20" s="199" t="str">
        <f>IF($I20="","",LEFT(RIGHT(" " &amp; ($I20+ROUND($I20*X19/100,0)),9),1))</f>
        <v/>
      </c>
      <c r="AA20" s="202" t="str">
        <f>IF($I20="","",LEFT(RIGHT(" " &amp; ($I20+ROUND($I20*X19/100,0)),8),1))</f>
        <v/>
      </c>
      <c r="AB20" s="200" t="str">
        <f>IF($I20="","",LEFT(RIGHT(" " &amp; ($I20+ROUND($I20*X19/100,0)),7),1))</f>
        <v/>
      </c>
      <c r="AC20" s="201" t="str">
        <f>IF($I20="","",LEFT(RIGHT(" " &amp; ($I20+ROUND($I20*X19/100,0)),6),1))</f>
        <v/>
      </c>
      <c r="AD20" s="202" t="str">
        <f>IF($I20="","",LEFT(RIGHT(" " &amp; ($I20+ROUND($I20*X19/100,0)),5),1))</f>
        <v/>
      </c>
      <c r="AE20" s="203" t="str">
        <f>IF($I20="","",LEFT(RIGHT(" " &amp; ($I20+ROUND($I20*X19/100,0)),4),1))</f>
        <v/>
      </c>
      <c r="AF20" s="204" t="str">
        <f>IF($I20="","",LEFT(RIGHT(" " &amp; ($I20+ROUND($I20*X19/100,0)),3),1))</f>
        <v/>
      </c>
      <c r="AG20" s="202" t="str">
        <f>IF($I20="","",LEFT(RIGHT(" " &amp; ($I20+ROUND($I20*X19/100,0)),2),1))</f>
        <v/>
      </c>
      <c r="AH20" s="206" t="str">
        <f>IF($I20="","",LEFT(RIGHT(" " &amp; ($I20+ROUND($I20*X19/100,0)),1),1))</f>
        <v/>
      </c>
      <c r="AI20" s="137"/>
      <c r="AJ20" s="774"/>
      <c r="AK20" s="745"/>
      <c r="AL20" s="745"/>
      <c r="AM20" s="745"/>
      <c r="AN20" s="745"/>
      <c r="AO20" s="745"/>
      <c r="AP20" s="745"/>
      <c r="AQ20" s="745"/>
      <c r="AR20" s="745"/>
      <c r="AS20" s="745"/>
      <c r="AT20" s="745"/>
      <c r="AU20" s="745"/>
      <c r="AV20" s="155"/>
      <c r="AW20" s="156"/>
      <c r="AX20" s="157"/>
      <c r="AY20" s="158"/>
      <c r="AZ20" s="159"/>
      <c r="BA20" s="160"/>
      <c r="BB20" s="161"/>
      <c r="BC20" s="159"/>
      <c r="BD20" s="162"/>
    </row>
    <row r="21" spans="1:56" ht="26.25" customHeight="1" x14ac:dyDescent="0.2">
      <c r="A21" s="163" t="s">
        <v>123</v>
      </c>
      <c r="B21" s="769" t="s">
        <v>122</v>
      </c>
      <c r="C21" s="769"/>
      <c r="D21" s="769"/>
      <c r="E21" s="769"/>
      <c r="F21" s="769"/>
      <c r="G21" s="769"/>
      <c r="H21" s="770"/>
      <c r="I21" s="771"/>
      <c r="J21" s="772"/>
      <c r="K21" s="772"/>
      <c r="L21" s="772"/>
      <c r="M21" s="772"/>
      <c r="N21" s="772"/>
      <c r="O21" s="772"/>
      <c r="P21" s="772"/>
      <c r="Q21" s="773"/>
      <c r="R21" s="199" t="str">
        <f>IF($I21="","",LEFT(RIGHT(" " &amp; ROUND($I21*X19/100,0),8),1))</f>
        <v/>
      </c>
      <c r="S21" s="200" t="str">
        <f>IF($I21="","",LEFT(RIGHT(" " &amp; ROUND($I21*X19/100,0),7),1))</f>
        <v/>
      </c>
      <c r="T21" s="201" t="str">
        <f>IF($I21="","",LEFT(RIGHT(" " &amp; ROUND($I21*X19/100,0),6),1))</f>
        <v/>
      </c>
      <c r="U21" s="202" t="str">
        <f>IF($I21="","",LEFT(RIGHT(" " &amp; ROUND($I21*X19/100,0),5),1))</f>
        <v/>
      </c>
      <c r="V21" s="203" t="str">
        <f>IF($I21="","",LEFT(RIGHT(" " &amp; ROUND($I21*X19/100,0),4),1))</f>
        <v/>
      </c>
      <c r="W21" s="204" t="str">
        <f>IF($I21="","",LEFT(RIGHT(" " &amp; ROUND($I21*X19/100,0),3),1))</f>
        <v/>
      </c>
      <c r="X21" s="202" t="str">
        <f>IF($I21="","",LEFT(RIGHT(" " &amp; ROUND($I21*X19/100,0),2),1))</f>
        <v/>
      </c>
      <c r="Y21" s="205" t="str">
        <f>IF($I21="","",LEFT(RIGHT(" " &amp; ROUND($I21*X19/100,0),1),1))</f>
        <v/>
      </c>
      <c r="Z21" s="199" t="str">
        <f>IF($I21="","",LEFT(RIGHT(" " &amp; ($I21+ROUND($I21*X19/100,0)),9),1))</f>
        <v/>
      </c>
      <c r="AA21" s="202" t="str">
        <f>IF($I21="","",LEFT(RIGHT(" " &amp; ($I21+ROUND($I21*X19/100,0)),8),1))</f>
        <v/>
      </c>
      <c r="AB21" s="200" t="str">
        <f>IF($I21="","",LEFT(RIGHT(" " &amp; ($I21+ROUND($I21*X19/100,0)),7),1))</f>
        <v/>
      </c>
      <c r="AC21" s="201" t="str">
        <f>IF($I21="","",LEFT(RIGHT(" " &amp; ($I21+ROUND($I21*X19/100,0)),6),1))</f>
        <v/>
      </c>
      <c r="AD21" s="202" t="str">
        <f>IF($I21="","",LEFT(RIGHT(" " &amp; ($I21+ROUND($I21*X19/100,0)),5),1))</f>
        <v/>
      </c>
      <c r="AE21" s="203" t="str">
        <f>IF($I21="","",LEFT(RIGHT(" " &amp; ($I21+ROUND($I21*X19/100,0)),4),1))</f>
        <v/>
      </c>
      <c r="AF21" s="204" t="str">
        <f>IF($I21="","",LEFT(RIGHT(" " &amp; ($I21+ROUND($I21*X19/100,0)),3),1))</f>
        <v/>
      </c>
      <c r="AG21" s="202" t="str">
        <f>IF($I21="","",LEFT(RIGHT(" " &amp; ($I21+ROUND($I21*X19/100,0)),2),1))</f>
        <v/>
      </c>
      <c r="AH21" s="206" t="str">
        <f>IF($I21="","",LEFT(RIGHT(" " &amp; ($I21+ROUND($I21*X19/100,0)),1),1))</f>
        <v/>
      </c>
      <c r="AI21" s="137"/>
      <c r="AJ21" s="774"/>
      <c r="AK21" s="745"/>
      <c r="AL21" s="745"/>
      <c r="AM21" s="745"/>
      <c r="AN21" s="745"/>
      <c r="AO21" s="745"/>
      <c r="AP21" s="745"/>
      <c r="AQ21" s="745"/>
      <c r="AR21" s="745"/>
      <c r="AS21" s="745"/>
      <c r="AT21" s="745"/>
      <c r="AU21" s="745"/>
      <c r="AV21" s="155"/>
      <c r="AW21" s="156"/>
      <c r="AX21" s="157"/>
      <c r="AY21" s="158"/>
      <c r="AZ21" s="159"/>
      <c r="BA21" s="160"/>
      <c r="BB21" s="161"/>
      <c r="BC21" s="159"/>
      <c r="BD21" s="162"/>
    </row>
    <row r="22" spans="1:56" ht="26.25" customHeight="1" x14ac:dyDescent="0.2">
      <c r="A22" s="163" t="s">
        <v>121</v>
      </c>
      <c r="B22" s="775" t="s">
        <v>120</v>
      </c>
      <c r="C22" s="769"/>
      <c r="D22" s="769"/>
      <c r="E22" s="776">
        <v>90</v>
      </c>
      <c r="F22" s="777"/>
      <c r="G22" s="164" t="s">
        <v>119</v>
      </c>
      <c r="H22" s="165"/>
      <c r="I22" s="821" t="str">
        <f>IF(I21="","",ROUND(I21*E22/100,0))</f>
        <v/>
      </c>
      <c r="J22" s="822"/>
      <c r="K22" s="822"/>
      <c r="L22" s="822"/>
      <c r="M22" s="822"/>
      <c r="N22" s="822"/>
      <c r="O22" s="822"/>
      <c r="P22" s="822"/>
      <c r="Q22" s="823"/>
      <c r="R22" s="199" t="str">
        <f>IF($I22="","",LEFT(RIGHT(" " &amp; ROUND($I22*X19/100,0),8),1))</f>
        <v/>
      </c>
      <c r="S22" s="200" t="str">
        <f>IF($I22="","",LEFT(RIGHT(" " &amp; ROUND($I22*X19/100,0),7),1))</f>
        <v/>
      </c>
      <c r="T22" s="201" t="str">
        <f>IF($I22="","",LEFT(RIGHT(" " &amp; ROUND($I22*X19/100,0),6),1))</f>
        <v/>
      </c>
      <c r="U22" s="202" t="str">
        <f>IF($I22="","",LEFT(RIGHT(" " &amp; ROUND($I22*X19/100,0),5),1))</f>
        <v/>
      </c>
      <c r="V22" s="203" t="str">
        <f>IF($I22="","",LEFT(RIGHT(" " &amp; ROUND($I22*X19/100,0),4),1))</f>
        <v/>
      </c>
      <c r="W22" s="204" t="str">
        <f>IF($I22="","",LEFT(RIGHT(" " &amp; ROUND($I22*X19/100,0),3),1))</f>
        <v/>
      </c>
      <c r="X22" s="202" t="str">
        <f>IF($I22="","",LEFT(RIGHT(" " &amp; ROUND($I22*X19/100,0),2),1))</f>
        <v/>
      </c>
      <c r="Y22" s="205" t="str">
        <f>IF($I22="","",LEFT(RIGHT(" " &amp; ROUND($I22*X19/100,0),1),1))</f>
        <v/>
      </c>
      <c r="Z22" s="199" t="str">
        <f>IF($I22="","",LEFT(RIGHT(" " &amp; ($I22+ROUND($I22*X19/100,0)),9),1))</f>
        <v/>
      </c>
      <c r="AA22" s="202" t="str">
        <f>IF($I22="","",LEFT(RIGHT(" " &amp; ($I22+ROUND($I22*X19/100,0)),8),1))</f>
        <v/>
      </c>
      <c r="AB22" s="200" t="str">
        <f>IF($I22="","",LEFT(RIGHT(" " &amp; ($I22+ROUND($I22*X19/100,0)),7),1))</f>
        <v/>
      </c>
      <c r="AC22" s="201" t="str">
        <f>IF($I22="","",LEFT(RIGHT(" " &amp; ($I22+ROUND($I22*X19/100,0)),6),1))</f>
        <v/>
      </c>
      <c r="AD22" s="202" t="str">
        <f>IF($I22="","",LEFT(RIGHT(" " &amp; ($I22+ROUND($I22*X19/100,0)),5),1))</f>
        <v/>
      </c>
      <c r="AE22" s="203" t="str">
        <f>IF($I22="","",LEFT(RIGHT(" " &amp; ($I22+ROUND($I22*X19/100,0)),4),1))</f>
        <v/>
      </c>
      <c r="AF22" s="204" t="str">
        <f>IF($I22="","",LEFT(RIGHT(" " &amp; ($I22+ROUND($I22*X19/100,0)),3),1))</f>
        <v/>
      </c>
      <c r="AG22" s="202" t="str">
        <f>IF($I22="","",LEFT(RIGHT(" " &amp; ($I22+ROUND($I22*X19/100,0)),2),1))</f>
        <v/>
      </c>
      <c r="AH22" s="206" t="str">
        <f>IF($I22="","",LEFT(RIGHT(" " &amp; ($I22+ROUND($I22*X19/100,0)),1),1))</f>
        <v/>
      </c>
      <c r="AI22" s="137"/>
      <c r="AJ22" s="774"/>
      <c r="AK22" s="745"/>
      <c r="AL22" s="745"/>
      <c r="AM22" s="745"/>
      <c r="AN22" s="745"/>
      <c r="AO22" s="745"/>
      <c r="AP22" s="745"/>
      <c r="AQ22" s="745"/>
      <c r="AR22" s="745"/>
      <c r="AS22" s="745"/>
      <c r="AT22" s="745"/>
      <c r="AU22" s="745"/>
      <c r="AV22" s="155"/>
      <c r="AW22" s="156"/>
      <c r="AX22" s="157"/>
      <c r="AY22" s="158"/>
      <c r="AZ22" s="159"/>
      <c r="BA22" s="160"/>
      <c r="BB22" s="161"/>
      <c r="BC22" s="159"/>
      <c r="BD22" s="162"/>
    </row>
    <row r="23" spans="1:56" ht="26.25" customHeight="1" thickBot="1" x14ac:dyDescent="0.25">
      <c r="A23" s="166" t="s">
        <v>118</v>
      </c>
      <c r="B23" s="781" t="s">
        <v>117</v>
      </c>
      <c r="C23" s="781"/>
      <c r="D23" s="781"/>
      <c r="E23" s="781"/>
      <c r="F23" s="781"/>
      <c r="G23" s="781"/>
      <c r="H23" s="782"/>
      <c r="I23" s="797"/>
      <c r="J23" s="798"/>
      <c r="K23" s="798"/>
      <c r="L23" s="798"/>
      <c r="M23" s="798"/>
      <c r="N23" s="798"/>
      <c r="O23" s="798"/>
      <c r="P23" s="798"/>
      <c r="Q23" s="799"/>
      <c r="R23" s="207" t="str">
        <f>IF($I23="","",LEFT(RIGHT(" " &amp; ROUND($I23*X19/100,0),8),1))</f>
        <v/>
      </c>
      <c r="S23" s="208" t="str">
        <f>IF($I23="","",LEFT(RIGHT(" " &amp; ROUND($I23*X19/100,0),7),1))</f>
        <v/>
      </c>
      <c r="T23" s="209" t="str">
        <f>IF($I23="","",LEFT(RIGHT(" " &amp; ROUND($I23*X19/100,0),6),1))</f>
        <v/>
      </c>
      <c r="U23" s="210" t="str">
        <f>IF($I23="","",LEFT(RIGHT(" " &amp; ROUND($I23*X19/100,0),5),1))</f>
        <v/>
      </c>
      <c r="V23" s="211" t="str">
        <f>IF($I23="","",LEFT(RIGHT(" " &amp; ROUND($I23*X19/100,0),4),1))</f>
        <v/>
      </c>
      <c r="W23" s="212" t="str">
        <f>IF($I23="","",LEFT(RIGHT(" " &amp; ROUND($I23*X19/100,0),3),1))</f>
        <v/>
      </c>
      <c r="X23" s="210" t="str">
        <f>IF($I23="","",LEFT(RIGHT(" " &amp; ROUND($I23*X19/100,0),2),1))</f>
        <v/>
      </c>
      <c r="Y23" s="213" t="str">
        <f>IF($I23="","",LEFT(RIGHT(" " &amp; ROUND($I23*X19/100,0),1),1))</f>
        <v/>
      </c>
      <c r="Z23" s="207" t="str">
        <f>IF($I23="","",LEFT(RIGHT(" " &amp; ($I23+ROUND($I23*X19/100,0)),9),1))</f>
        <v/>
      </c>
      <c r="AA23" s="210" t="str">
        <f>IF($I23="","",LEFT(RIGHT(" " &amp; ($I23+ROUND($I23*X19/100,0)),8),1))</f>
        <v/>
      </c>
      <c r="AB23" s="208" t="str">
        <f>IF($I23="","",LEFT(RIGHT(" " &amp; ($I23+ROUND($I23*X19/100,0)),7),1))</f>
        <v/>
      </c>
      <c r="AC23" s="209" t="str">
        <f>IF($I23="","",LEFT(RIGHT(" " &amp; ($I23+ROUND($I23*X19/100,0)),6),1))</f>
        <v/>
      </c>
      <c r="AD23" s="210" t="str">
        <f>IF($I23="","",LEFT(RIGHT(" " &amp; ($I23+ROUND($I23*X19/100,0)),5),1))</f>
        <v/>
      </c>
      <c r="AE23" s="211" t="str">
        <f>IF($I23="","",LEFT(RIGHT(" " &amp; ($I23+ROUND($I23*X19/100,0)),4),1))</f>
        <v/>
      </c>
      <c r="AF23" s="212" t="str">
        <f>IF($I23="","",LEFT(RIGHT(" " &amp; ($I23+ROUND($I23*X19/100,0)),3),1))</f>
        <v/>
      </c>
      <c r="AG23" s="210" t="str">
        <f>IF($I23="","",LEFT(RIGHT(" " &amp; ($I23+ROUND($I23*X19/100,0)),2),1))</f>
        <v/>
      </c>
      <c r="AH23" s="214" t="str">
        <f>IF($I23="","",LEFT(RIGHT(" " &amp; ($I23+ROUND($I23*X19/100,0)),1),1))</f>
        <v/>
      </c>
      <c r="AI23" s="137"/>
      <c r="AJ23" s="774"/>
      <c r="AK23" s="745"/>
      <c r="AL23" s="745"/>
      <c r="AM23" s="745"/>
      <c r="AN23" s="745"/>
      <c r="AO23" s="745"/>
      <c r="AP23" s="745"/>
      <c r="AQ23" s="745"/>
      <c r="AR23" s="745"/>
      <c r="AS23" s="745"/>
      <c r="AT23" s="745"/>
      <c r="AU23" s="745"/>
      <c r="AV23" s="155"/>
      <c r="AW23" s="156"/>
      <c r="AX23" s="157"/>
      <c r="AY23" s="158"/>
      <c r="AZ23" s="159"/>
      <c r="BA23" s="160"/>
      <c r="BB23" s="161"/>
      <c r="BC23" s="159"/>
      <c r="BD23" s="162"/>
    </row>
    <row r="24" spans="1:56" ht="26.25" customHeight="1" thickTop="1" thickBot="1" x14ac:dyDescent="0.25">
      <c r="A24" s="167" t="s">
        <v>116</v>
      </c>
      <c r="B24" s="783" t="s">
        <v>115</v>
      </c>
      <c r="C24" s="783"/>
      <c r="D24" s="783"/>
      <c r="E24" s="783"/>
      <c r="F24" s="783"/>
      <c r="G24" s="783"/>
      <c r="H24" s="784"/>
      <c r="I24" s="785" t="str">
        <f>IF(I22="","",IF(E22=100,I22-I23,ROUNDDOWN(I22-I23,-4)))</f>
        <v/>
      </c>
      <c r="J24" s="786"/>
      <c r="K24" s="786"/>
      <c r="L24" s="786"/>
      <c r="M24" s="786"/>
      <c r="N24" s="786"/>
      <c r="O24" s="786"/>
      <c r="P24" s="786"/>
      <c r="Q24" s="787"/>
      <c r="R24" s="215" t="str">
        <f>IF($I24="","",LEFT(RIGHT(" " &amp; ROUND($I24*X19/100,0),8),1))</f>
        <v/>
      </c>
      <c r="S24" s="216" t="str">
        <f>IF($I24="","",LEFT(RIGHT(" " &amp; ROUND($I24*X19/100,0),7),1))</f>
        <v/>
      </c>
      <c r="T24" s="217" t="str">
        <f>IF($I24="","",LEFT(RIGHT(" " &amp; ROUND($I24*X19/100,0),6),1))</f>
        <v/>
      </c>
      <c r="U24" s="218" t="str">
        <f>IF($I24="","",LEFT(RIGHT(" " &amp; ROUND($I24*X19/100,0),5),1))</f>
        <v/>
      </c>
      <c r="V24" s="219" t="str">
        <f>IF($I24="","",LEFT(RIGHT(" " &amp; ROUND($I24*X19/100,0),4),1))</f>
        <v/>
      </c>
      <c r="W24" s="220" t="str">
        <f>IF($I24="","",LEFT(RIGHT(" " &amp; ROUND($I24*X19/100,0),3),1))</f>
        <v/>
      </c>
      <c r="X24" s="218" t="str">
        <f>IF($I24="","",LEFT(RIGHT(" " &amp; ROUND($I24*X19/100,0),2),1))</f>
        <v/>
      </c>
      <c r="Y24" s="221" t="str">
        <f>IF($I24="","",LEFT(RIGHT(" " &amp; ROUND($I24*X19/100,0),1),1))</f>
        <v/>
      </c>
      <c r="Z24" s="215" t="str">
        <f>IF($I24="","",LEFT(RIGHT(" " &amp; ($I24+ROUND($I24*X19/100,0)),9),1))</f>
        <v/>
      </c>
      <c r="AA24" s="218" t="str">
        <f>IF($I24="","",LEFT(RIGHT(" " &amp; ($I24+ROUND($I24*X19/100,0)),8),1))</f>
        <v/>
      </c>
      <c r="AB24" s="216" t="str">
        <f>IF($I24="","",LEFT(RIGHT(" " &amp; ($I24+ROUND($I24*X19/100,0)),7),1))</f>
        <v/>
      </c>
      <c r="AC24" s="217" t="str">
        <f>IF($I24="","",LEFT(RIGHT(" " &amp; ($I24+ROUND($I24*X19/100,0)),6),1))</f>
        <v/>
      </c>
      <c r="AD24" s="218" t="str">
        <f>IF($I24="","",LEFT(RIGHT(" " &amp; ($I24+ROUND($I24*X19/100,0)),5),1))</f>
        <v/>
      </c>
      <c r="AE24" s="219" t="str">
        <f>IF($I24="","",LEFT(RIGHT(" " &amp; ($I24+ROUND($I24*X19/100,0)),4),1))</f>
        <v/>
      </c>
      <c r="AF24" s="220" t="str">
        <f>IF($I24="","",LEFT(RIGHT(" " &amp; ($I24+ROUND($I24*X19/100,0)),3),1))</f>
        <v/>
      </c>
      <c r="AG24" s="218" t="str">
        <f>IF($I24="","",LEFT(RIGHT(" " &amp; ($I24+ROUND($I24*X19/100,0)),2),1))</f>
        <v/>
      </c>
      <c r="AH24" s="222" t="str">
        <f>IF($I24="","",LEFT(RIGHT(" " &amp; ($I24+ROUND($I24*X19/100,0)),1),1))</f>
        <v/>
      </c>
      <c r="AI24" s="137"/>
      <c r="AJ24" s="774"/>
      <c r="AK24" s="745"/>
      <c r="AL24" s="745"/>
      <c r="AM24" s="745"/>
      <c r="AN24" s="745"/>
      <c r="AO24" s="745"/>
      <c r="AP24" s="745"/>
      <c r="AQ24" s="745"/>
      <c r="AR24" s="745"/>
      <c r="AS24" s="745"/>
      <c r="AT24" s="745"/>
      <c r="AU24" s="745"/>
      <c r="AV24" s="155"/>
      <c r="AW24" s="156"/>
      <c r="AX24" s="157"/>
      <c r="AY24" s="158"/>
      <c r="AZ24" s="159"/>
      <c r="BA24" s="160"/>
      <c r="BB24" s="161"/>
      <c r="BC24" s="159"/>
      <c r="BD24" s="162"/>
    </row>
    <row r="25" spans="1:56" ht="26.25" customHeight="1" thickTop="1" thickBot="1" x14ac:dyDescent="0.25">
      <c r="A25" s="168" t="s">
        <v>114</v>
      </c>
      <c r="B25" s="792" t="s">
        <v>113</v>
      </c>
      <c r="C25" s="792"/>
      <c r="D25" s="792"/>
      <c r="E25" s="792"/>
      <c r="F25" s="792"/>
      <c r="G25" s="792"/>
      <c r="H25" s="793"/>
      <c r="I25" s="794" t="str">
        <f>IF(OR(I20="",I24=""),"",I20-I23-I24)</f>
        <v/>
      </c>
      <c r="J25" s="795"/>
      <c r="K25" s="795"/>
      <c r="L25" s="795"/>
      <c r="M25" s="795"/>
      <c r="N25" s="795"/>
      <c r="O25" s="795"/>
      <c r="P25" s="795"/>
      <c r="Q25" s="796"/>
      <c r="R25" s="223" t="str">
        <f>IF($I25="","",LEFT(RIGHT(" " &amp; ROUND($I25*X19/100,0),8),1))</f>
        <v/>
      </c>
      <c r="S25" s="224" t="str">
        <f>IF($I25="","",LEFT(RIGHT(" " &amp; ROUND($I25*X19/100,0),7),1))</f>
        <v/>
      </c>
      <c r="T25" s="225" t="str">
        <f>IF($I25="","",LEFT(RIGHT(" " &amp; ROUND($I25*X19/100,0),6),1))</f>
        <v/>
      </c>
      <c r="U25" s="226" t="str">
        <f>IF($I25="","",LEFT(RIGHT(" " &amp; ROUND($I25*X19/100,0),5),1))</f>
        <v/>
      </c>
      <c r="V25" s="227" t="str">
        <f>IF($I25="","",LEFT(RIGHT(" " &amp; ROUND($I25*X19/100,0),4),1))</f>
        <v/>
      </c>
      <c r="W25" s="228" t="str">
        <f>IF($I25="","",LEFT(RIGHT(" " &amp; ROUND($I25*X19/100,0),3),1))</f>
        <v/>
      </c>
      <c r="X25" s="226" t="str">
        <f>IF($I25="","",LEFT(RIGHT(" " &amp; ROUND($I25*X19/100,0),2),1))</f>
        <v/>
      </c>
      <c r="Y25" s="229" t="str">
        <f>IF($I25="","",LEFT(RIGHT(" " &amp; ROUND($I25*X19/100,0),1),1))</f>
        <v/>
      </c>
      <c r="Z25" s="223" t="str">
        <f>IF($I25="","",LEFT(RIGHT(" " &amp; ($I25+ROUND($I25*X19/100,0)),9),1))</f>
        <v/>
      </c>
      <c r="AA25" s="226" t="str">
        <f>IF($I25="","",LEFT(RIGHT(" " &amp; ($I25+ROUND($I25*X19/100,0)),8),1))</f>
        <v/>
      </c>
      <c r="AB25" s="224" t="str">
        <f>IF($I25="","",LEFT(RIGHT(" " &amp; ($I25+ROUND($I25*X19/100,0)),7),1))</f>
        <v/>
      </c>
      <c r="AC25" s="225" t="str">
        <f>IF($I25="","",LEFT(RIGHT(" " &amp; ($I25+ROUND($I25*X19/100,0)),6),1))</f>
        <v/>
      </c>
      <c r="AD25" s="226" t="str">
        <f>IF($I25="","",LEFT(RIGHT(" " &amp; ($I25+ROUND($I25*X19/100,0)),5),1))</f>
        <v/>
      </c>
      <c r="AE25" s="227" t="str">
        <f>IF($I25="","",LEFT(RIGHT(" " &amp; ($I25+ROUND($I25*X19/100,0)),4),1))</f>
        <v/>
      </c>
      <c r="AF25" s="228" t="str">
        <f>IF($I25="","",LEFT(RIGHT(" " &amp; ($I25+ROUND($I25*X19/100,0)),3),1))</f>
        <v/>
      </c>
      <c r="AG25" s="226" t="str">
        <f>IF($I25="","",LEFT(RIGHT(" " &amp; ($I25+ROUND($I25*X19/100,0)),2),1))</f>
        <v/>
      </c>
      <c r="AH25" s="230" t="str">
        <f>IF($I25="","",LEFT(RIGHT(" " &amp; ($I25+ROUND($I25*X19/100,0)),1),1))</f>
        <v/>
      </c>
      <c r="AI25" s="137"/>
      <c r="AJ25" s="774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155"/>
      <c r="AW25" s="156"/>
      <c r="AX25" s="157"/>
      <c r="AY25" s="158"/>
      <c r="AZ25" s="159"/>
      <c r="BA25" s="160"/>
      <c r="BB25" s="161"/>
      <c r="BC25" s="159"/>
      <c r="BD25" s="162"/>
    </row>
    <row r="26" spans="1:56" ht="26.25" customHeight="1" thickTop="1" x14ac:dyDescent="0.2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AJ26" s="774"/>
      <c r="AK26" s="745"/>
      <c r="AL26" s="745"/>
      <c r="AM26" s="745"/>
      <c r="AN26" s="745"/>
      <c r="AO26" s="745"/>
      <c r="AP26" s="745"/>
      <c r="AQ26" s="745"/>
      <c r="AR26" s="745"/>
      <c r="AS26" s="745"/>
      <c r="AT26" s="745"/>
      <c r="AU26" s="745"/>
      <c r="AV26" s="155"/>
      <c r="AW26" s="156"/>
      <c r="AX26" s="157"/>
      <c r="AY26" s="158"/>
      <c r="AZ26" s="159"/>
      <c r="BA26" s="160"/>
      <c r="BB26" s="161"/>
      <c r="BC26" s="159"/>
      <c r="BD26" s="162"/>
    </row>
    <row r="27" spans="1:56" ht="26.25" customHeight="1" x14ac:dyDescent="0.2">
      <c r="A27" s="170" t="s">
        <v>112</v>
      </c>
      <c r="B27" s="790" t="s">
        <v>111</v>
      </c>
      <c r="C27" s="791"/>
      <c r="D27" s="791"/>
      <c r="E27" s="791"/>
      <c r="F27" s="791"/>
      <c r="G27" s="791"/>
      <c r="H27" s="791"/>
      <c r="I27" s="171"/>
      <c r="J27" s="172"/>
      <c r="K27" s="173"/>
      <c r="L27" s="174"/>
      <c r="M27" s="175"/>
      <c r="N27" s="176"/>
      <c r="O27" s="177"/>
      <c r="P27" s="175"/>
      <c r="Q27" s="178"/>
      <c r="R27" s="179"/>
      <c r="S27" s="176"/>
      <c r="T27" s="177"/>
      <c r="U27" s="175"/>
      <c r="V27" s="176"/>
      <c r="W27" s="177"/>
      <c r="X27" s="175"/>
      <c r="Y27" s="178"/>
      <c r="Z27" s="179"/>
      <c r="AA27" s="175"/>
      <c r="AB27" s="176"/>
      <c r="AC27" s="177"/>
      <c r="AD27" s="175"/>
      <c r="AE27" s="176"/>
      <c r="AF27" s="177"/>
      <c r="AG27" s="175"/>
      <c r="AH27" s="180"/>
      <c r="AI27" s="137"/>
      <c r="AJ27" s="248"/>
      <c r="AK27" s="246"/>
      <c r="AL27" s="246"/>
      <c r="AM27" s="246"/>
      <c r="AN27" s="246"/>
      <c r="AO27" s="245"/>
      <c r="AP27" s="247"/>
      <c r="AQ27" s="245"/>
      <c r="AR27" s="247"/>
      <c r="AS27" s="246"/>
      <c r="AT27" s="246"/>
      <c r="AU27" s="245"/>
      <c r="AV27" s="155"/>
      <c r="AW27" s="156"/>
      <c r="AX27" s="157"/>
      <c r="AY27" s="158"/>
      <c r="AZ27" s="159"/>
      <c r="BA27" s="160"/>
      <c r="BB27" s="161"/>
      <c r="BC27" s="159"/>
      <c r="BD27" s="162"/>
    </row>
    <row r="28" spans="1:56" ht="26.25" customHeight="1" x14ac:dyDescent="0.2">
      <c r="A28" s="181" t="s">
        <v>110</v>
      </c>
      <c r="B28" s="788" t="s">
        <v>109</v>
      </c>
      <c r="C28" s="789"/>
      <c r="D28" s="789"/>
      <c r="E28" s="789"/>
      <c r="F28" s="789"/>
      <c r="G28" s="789"/>
      <c r="H28" s="789"/>
      <c r="I28" s="182"/>
      <c r="J28" s="183"/>
      <c r="K28" s="184"/>
      <c r="L28" s="185"/>
      <c r="M28" s="186"/>
      <c r="N28" s="187"/>
      <c r="O28" s="188"/>
      <c r="P28" s="186"/>
      <c r="Q28" s="189"/>
      <c r="R28" s="190"/>
      <c r="S28" s="187"/>
      <c r="T28" s="188"/>
      <c r="U28" s="186"/>
      <c r="V28" s="187"/>
      <c r="W28" s="188"/>
      <c r="X28" s="186"/>
      <c r="Y28" s="189"/>
      <c r="Z28" s="190"/>
      <c r="AA28" s="186"/>
      <c r="AB28" s="187"/>
      <c r="AC28" s="188"/>
      <c r="AD28" s="186"/>
      <c r="AE28" s="187"/>
      <c r="AF28" s="188"/>
      <c r="AG28" s="186"/>
      <c r="AH28" s="191"/>
      <c r="AI28" s="137"/>
      <c r="AJ28" s="248"/>
      <c r="AK28" s="246"/>
      <c r="AL28" s="246"/>
      <c r="AM28" s="246"/>
      <c r="AN28" s="246"/>
      <c r="AO28" s="245"/>
      <c r="AP28" s="247"/>
      <c r="AQ28" s="245"/>
      <c r="AR28" s="247"/>
      <c r="AS28" s="246"/>
      <c r="AT28" s="246"/>
      <c r="AU28" s="245"/>
      <c r="AV28" s="155"/>
      <c r="AW28" s="156"/>
      <c r="AX28" s="157"/>
      <c r="AY28" s="158"/>
      <c r="AZ28" s="159"/>
      <c r="BA28" s="160"/>
      <c r="BB28" s="161"/>
      <c r="BC28" s="159"/>
      <c r="BD28" s="162"/>
    </row>
    <row r="29" spans="1:56" ht="26.25" customHeight="1" x14ac:dyDescent="0.2">
      <c r="A29" s="181" t="s">
        <v>108</v>
      </c>
      <c r="B29" s="788" t="s">
        <v>107</v>
      </c>
      <c r="C29" s="789"/>
      <c r="D29" s="789"/>
      <c r="E29" s="789"/>
      <c r="F29" s="789"/>
      <c r="G29" s="789"/>
      <c r="H29" s="789"/>
      <c r="I29" s="182"/>
      <c r="J29" s="183"/>
      <c r="K29" s="184"/>
      <c r="L29" s="185"/>
      <c r="M29" s="186"/>
      <c r="N29" s="187"/>
      <c r="O29" s="188"/>
      <c r="P29" s="186"/>
      <c r="Q29" s="189"/>
      <c r="R29" s="190"/>
      <c r="S29" s="187"/>
      <c r="T29" s="188"/>
      <c r="U29" s="186"/>
      <c r="V29" s="187"/>
      <c r="W29" s="188"/>
      <c r="X29" s="186"/>
      <c r="Y29" s="189"/>
      <c r="Z29" s="190"/>
      <c r="AA29" s="186"/>
      <c r="AB29" s="187"/>
      <c r="AC29" s="188"/>
      <c r="AD29" s="186"/>
      <c r="AE29" s="187"/>
      <c r="AF29" s="188"/>
      <c r="AG29" s="186"/>
      <c r="AH29" s="191"/>
      <c r="AI29" s="137"/>
      <c r="AJ29" s="244"/>
      <c r="AK29" s="242"/>
      <c r="AL29" s="242"/>
      <c r="AM29" s="242"/>
      <c r="AN29" s="242"/>
      <c r="AO29" s="241"/>
      <c r="AP29" s="243"/>
      <c r="AQ29" s="241"/>
      <c r="AR29" s="243"/>
      <c r="AS29" s="242"/>
      <c r="AT29" s="242"/>
      <c r="AU29" s="241"/>
      <c r="AV29" s="192"/>
      <c r="AW29" s="183"/>
      <c r="AX29" s="184"/>
      <c r="AY29" s="185"/>
      <c r="AZ29" s="186"/>
      <c r="BA29" s="187"/>
      <c r="BB29" s="188"/>
      <c r="BC29" s="186"/>
      <c r="BD29" s="191"/>
    </row>
    <row r="30" spans="1:56" ht="11.25" customHeight="1" x14ac:dyDescent="0.2"/>
    <row r="31" spans="1:56" s="1" customFormat="1" ht="11.25" customHeight="1" x14ac:dyDescent="0.2">
      <c r="B31" s="93" t="s">
        <v>106</v>
      </c>
      <c r="C31" s="93" t="s">
        <v>105</v>
      </c>
      <c r="AA31" s="94"/>
      <c r="AB31" s="95"/>
      <c r="AC31" s="96"/>
      <c r="AD31" s="93"/>
      <c r="AG31" s="134"/>
      <c r="AH31" s="134"/>
      <c r="AI31" s="134"/>
      <c r="AJ31" s="240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</row>
    <row r="32" spans="1:56" s="1" customFormat="1" ht="11.25" customHeight="1" x14ac:dyDescent="0.2">
      <c r="B32" s="93"/>
      <c r="C32" s="93" t="s">
        <v>104</v>
      </c>
      <c r="AC32" s="93"/>
      <c r="AD32" s="93"/>
      <c r="AG32" s="134"/>
      <c r="AH32" s="134"/>
      <c r="AI32" s="134"/>
      <c r="AJ32" s="240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</row>
    <row r="33" spans="2:56" s="1" customFormat="1" ht="11.25" customHeight="1" x14ac:dyDescent="0.2">
      <c r="B33" s="93"/>
      <c r="C33" s="93" t="s">
        <v>103</v>
      </c>
      <c r="AC33" s="93"/>
      <c r="AD33" s="93"/>
      <c r="AG33" s="134"/>
      <c r="AH33" s="134"/>
      <c r="AI33" s="134"/>
      <c r="AJ33" s="240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</row>
    <row r="34" spans="2:56" s="1" customFormat="1" ht="11.25" customHeight="1" x14ac:dyDescent="0.2">
      <c r="B34" s="93"/>
      <c r="C34" s="93" t="s">
        <v>102</v>
      </c>
      <c r="AG34" s="134"/>
      <c r="AH34" s="134"/>
      <c r="AI34" s="134"/>
      <c r="AJ34" s="240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</row>
    <row r="35" spans="2:56" s="1" customFormat="1" x14ac:dyDescent="0.2">
      <c r="B35" s="93"/>
      <c r="C35" s="93" t="s">
        <v>101</v>
      </c>
      <c r="AG35" s="134"/>
      <c r="AH35" s="134"/>
      <c r="AI35" s="134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</row>
  </sheetData>
  <sheetProtection password="DCE6" sheet="1" objects="1" scenarios="1"/>
  <protectedRanges>
    <protectedRange password="EA76" sqref="I20:Q21 I23" name="範囲2"/>
    <protectedRange password="EA76" sqref="AS1:AW1 AY1 BB1 AL5:BA11 AM12 AW12 I23 I20:Q21 E22" name="範囲1"/>
    <protectedRange sqref="AM17" name="請求者住所氏名・振込先等_1_1"/>
  </protectedRanges>
  <mergeCells count="96">
    <mergeCell ref="I23:Q23"/>
    <mergeCell ref="AA16:AE17"/>
    <mergeCell ref="Q16:Z17"/>
    <mergeCell ref="AI12:AL12"/>
    <mergeCell ref="AM12:AS12"/>
    <mergeCell ref="AM13:BD14"/>
    <mergeCell ref="AM15:BD15"/>
    <mergeCell ref="AW12:BC12"/>
    <mergeCell ref="AU17:AW17"/>
    <mergeCell ref="AM16:AT17"/>
    <mergeCell ref="AJ23:AO23"/>
    <mergeCell ref="AP23:AQ23"/>
    <mergeCell ref="AV19:BD19"/>
    <mergeCell ref="AR19:AU19"/>
    <mergeCell ref="I22:Q22"/>
    <mergeCell ref="AJ22:AO22"/>
    <mergeCell ref="B24:H24"/>
    <mergeCell ref="I24:Q24"/>
    <mergeCell ref="AJ24:AO24"/>
    <mergeCell ref="B28:H28"/>
    <mergeCell ref="B29:H29"/>
    <mergeCell ref="AJ26:AO26"/>
    <mergeCell ref="B27:H27"/>
    <mergeCell ref="B25:H25"/>
    <mergeCell ref="I25:Q25"/>
    <mergeCell ref="AJ25:AO25"/>
    <mergeCell ref="AP25:AQ25"/>
    <mergeCell ref="AR25:AU25"/>
    <mergeCell ref="AP26:AQ26"/>
    <mergeCell ref="AR26:AU26"/>
    <mergeCell ref="AP24:AQ24"/>
    <mergeCell ref="AR24:AU24"/>
    <mergeCell ref="C19:D19"/>
    <mergeCell ref="Z19:AH19"/>
    <mergeCell ref="AR23:AU23"/>
    <mergeCell ref="B21:H21"/>
    <mergeCell ref="I21:Q21"/>
    <mergeCell ref="AJ21:AO21"/>
    <mergeCell ref="AP21:AQ21"/>
    <mergeCell ref="AR21:AU21"/>
    <mergeCell ref="B22:D22"/>
    <mergeCell ref="E22:F22"/>
    <mergeCell ref="I19:Q19"/>
    <mergeCell ref="R19:V19"/>
    <mergeCell ref="B20:H20"/>
    <mergeCell ref="I20:Q20"/>
    <mergeCell ref="AJ20:AO20"/>
    <mergeCell ref="B23:H23"/>
    <mergeCell ref="AR22:AU22"/>
    <mergeCell ref="AP22:AQ22"/>
    <mergeCell ref="AX16:BD17"/>
    <mergeCell ref="K16:K17"/>
    <mergeCell ref="L16:L17"/>
    <mergeCell ref="M16:P17"/>
    <mergeCell ref="AI16:AL17"/>
    <mergeCell ref="AJ19:AO19"/>
    <mergeCell ref="AP19:AQ19"/>
    <mergeCell ref="AU16:AW16"/>
    <mergeCell ref="AP20:AQ20"/>
    <mergeCell ref="AR20:AU20"/>
    <mergeCell ref="A16:D17"/>
    <mergeCell ref="BC8:BC10"/>
    <mergeCell ref="E16:F17"/>
    <mergeCell ref="G16:G17"/>
    <mergeCell ref="H16:J17"/>
    <mergeCell ref="H8:H10"/>
    <mergeCell ref="G8:G10"/>
    <mergeCell ref="F8:F10"/>
    <mergeCell ref="AI13:AL15"/>
    <mergeCell ref="AT12:AV12"/>
    <mergeCell ref="N8:N10"/>
    <mergeCell ref="M8:M10"/>
    <mergeCell ref="AI10:AK11"/>
    <mergeCell ref="AL10:BA11"/>
    <mergeCell ref="AI7:AK9"/>
    <mergeCell ref="AL7:BA9"/>
    <mergeCell ref="BB1:BC1"/>
    <mergeCell ref="V2:Z3"/>
    <mergeCell ref="AV1:AW1"/>
    <mergeCell ref="AY1:AZ1"/>
    <mergeCell ref="AI3:AS3"/>
    <mergeCell ref="T1:AB1"/>
    <mergeCell ref="AS1:AU1"/>
    <mergeCell ref="A3:C3"/>
    <mergeCell ref="D3:G3"/>
    <mergeCell ref="AI5:AK6"/>
    <mergeCell ref="AL5:BA6"/>
    <mergeCell ref="J8:J10"/>
    <mergeCell ref="I8:I10"/>
    <mergeCell ref="K6:L6"/>
    <mergeCell ref="L8:L10"/>
    <mergeCell ref="K8:K10"/>
    <mergeCell ref="O8:O10"/>
    <mergeCell ref="A8:E11"/>
    <mergeCell ref="AI4:AK4"/>
    <mergeCell ref="AL4:AO4"/>
  </mergeCells>
  <phoneticPr fontId="15"/>
  <dataValidations count="5">
    <dataValidation type="list" allowBlank="1" showInputMessage="1" showErrorMessage="1" sqref="BG2 AU17:AW17" xr:uid="{00000000-0002-0000-0200-000000000000}">
      <formula1>$BG$1:$BG$2</formula1>
    </dataValidation>
    <dataValidation type="whole" operator="lessThan" allowBlank="1" showInputMessage="1" showErrorMessage="1" error="金額が適正でありません" sqref="I20:Q20" xr:uid="{00000000-0002-0000-0200-000001000000}">
      <formula1>999999999</formula1>
    </dataValidation>
    <dataValidation type="whole" operator="lessThanOrEqual" allowBlank="1" showInputMessage="1" showErrorMessage="1" error="金額が適正でありません" sqref="I21:Q21 I23:Q23" xr:uid="{00000000-0002-0000-0200-000002000000}">
      <formula1>I20</formula1>
    </dataValidation>
    <dataValidation type="whole" operator="lessThanOrEqual" allowBlank="1" showInputMessage="1" showErrorMessage="1" error="数値が適正でありません" sqref="E22:F22" xr:uid="{00000000-0002-0000-0200-000003000000}">
      <formula1>100</formula1>
    </dataValidation>
    <dataValidation imeMode="halfKatakana" allowBlank="1" showInputMessage="1" showErrorMessage="1" sqref="AM13:BD14" xr:uid="{00000000-0002-0000-0200-000004000000}"/>
  </dataValidations>
  <pageMargins left="0.6692913385826772" right="0.27559055118110237" top="0.6692913385826772" bottom="0.39370078740157483" header="0.19685039370078741" footer="0.19685039370078741"/>
  <pageSetup paperSize="9" scale="96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270"/>
  <sheetViews>
    <sheetView tabSelected="1" view="pageBreakPreview" zoomScaleNormal="100" zoomScaleSheetLayoutView="100" workbookViewId="0">
      <selection activeCell="Y34" sqref="Y34"/>
    </sheetView>
  </sheetViews>
  <sheetFormatPr defaultColWidth="9" defaultRowHeight="13.2" x14ac:dyDescent="0.2"/>
  <cols>
    <col min="1" max="3" width="3.77734375" style="250" customWidth="1"/>
    <col min="4" max="4" width="4.33203125" style="250" customWidth="1"/>
    <col min="5" max="21" width="2.44140625" style="250" customWidth="1"/>
    <col min="22" max="22" width="3.33203125" style="250" customWidth="1"/>
    <col min="23" max="23" width="1.33203125" style="250" customWidth="1"/>
    <col min="24" max="34" width="2.44140625" style="250" customWidth="1"/>
    <col min="35" max="36" width="1.33203125" style="250" customWidth="1"/>
    <col min="37" max="41" width="2.44140625" style="250" customWidth="1"/>
    <col min="42" max="42" width="5.109375" style="250" customWidth="1"/>
    <col min="43" max="43" width="2.44140625" style="250" customWidth="1"/>
    <col min="44" max="46" width="1.6640625" style="250" customWidth="1"/>
    <col min="47" max="58" width="2.44140625" style="250" customWidth="1"/>
    <col min="59" max="59" width="0" style="250" hidden="1" customWidth="1"/>
    <col min="60" max="16384" width="9" style="250"/>
  </cols>
  <sheetData>
    <row r="1" spans="1:59" ht="24" customHeight="1" x14ac:dyDescent="0.2">
      <c r="R1" s="323"/>
      <c r="S1" s="323"/>
      <c r="T1" s="830" t="s">
        <v>159</v>
      </c>
      <c r="U1" s="830"/>
      <c r="V1" s="830"/>
      <c r="W1" s="830"/>
      <c r="X1" s="830"/>
      <c r="Y1" s="830"/>
      <c r="Z1" s="830"/>
      <c r="AA1" s="830"/>
      <c r="AB1" s="830"/>
      <c r="AS1" s="831" t="s">
        <v>97</v>
      </c>
      <c r="AT1" s="831"/>
      <c r="AU1" s="831"/>
      <c r="AV1" s="872"/>
      <c r="AW1" s="872"/>
      <c r="AX1" s="284" t="s">
        <v>158</v>
      </c>
      <c r="AY1" s="872"/>
      <c r="AZ1" s="872"/>
      <c r="BA1" s="284" t="s">
        <v>157</v>
      </c>
      <c r="BB1" s="872"/>
      <c r="BC1" s="872"/>
      <c r="BD1" s="284" t="s">
        <v>156</v>
      </c>
      <c r="BG1" s="287" t="s">
        <v>95</v>
      </c>
    </row>
    <row r="2" spans="1:59" ht="9.75" customHeight="1" thickBot="1" x14ac:dyDescent="0.25">
      <c r="T2" s="322"/>
      <c r="U2" s="322"/>
      <c r="V2" s="873" t="s">
        <v>177</v>
      </c>
      <c r="W2" s="873"/>
      <c r="X2" s="873"/>
      <c r="Y2" s="873"/>
      <c r="Z2" s="873"/>
      <c r="AA2" s="322"/>
      <c r="AB2" s="322"/>
      <c r="BG2" s="287" t="s">
        <v>96</v>
      </c>
    </row>
    <row r="3" spans="1:59" ht="18" customHeight="1" thickTop="1" x14ac:dyDescent="0.2">
      <c r="A3" s="828" t="s">
        <v>154</v>
      </c>
      <c r="B3" s="828"/>
      <c r="C3" s="828"/>
      <c r="D3" s="829" t="s">
        <v>153</v>
      </c>
      <c r="E3" s="829"/>
      <c r="F3" s="829"/>
      <c r="G3" s="829"/>
      <c r="H3" s="319" t="s">
        <v>152</v>
      </c>
      <c r="V3" s="874"/>
      <c r="W3" s="874"/>
      <c r="X3" s="874"/>
      <c r="Y3" s="874"/>
      <c r="Z3" s="874"/>
      <c r="AI3" s="717" t="s">
        <v>151</v>
      </c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</row>
    <row r="4" spans="1:59" ht="15" customHeight="1" x14ac:dyDescent="0.2">
      <c r="A4" s="321"/>
      <c r="B4" s="321"/>
      <c r="C4" s="321"/>
      <c r="D4" s="320"/>
      <c r="E4" s="320"/>
      <c r="F4" s="320"/>
      <c r="G4" s="320"/>
      <c r="H4" s="319"/>
      <c r="V4" s="318"/>
      <c r="W4" s="318"/>
      <c r="X4" s="318"/>
      <c r="Y4" s="318"/>
      <c r="Z4" s="318"/>
      <c r="AI4" s="711" t="s">
        <v>150</v>
      </c>
      <c r="AJ4" s="712"/>
      <c r="AK4" s="712"/>
      <c r="AL4" s="713"/>
      <c r="AM4" s="713"/>
      <c r="AN4" s="713"/>
      <c r="AO4" s="713"/>
      <c r="AP4" s="249"/>
      <c r="AQ4" s="249"/>
      <c r="AR4" s="249"/>
      <c r="AS4" s="249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5"/>
    </row>
    <row r="5" spans="1:59" x14ac:dyDescent="0.2">
      <c r="A5" s="317" t="s">
        <v>149</v>
      </c>
      <c r="AI5" s="695" t="s">
        <v>148</v>
      </c>
      <c r="AJ5" s="696"/>
      <c r="AK5" s="696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  <c r="BB5" s="234"/>
      <c r="BC5" s="234"/>
      <c r="BD5" s="142"/>
    </row>
    <row r="6" spans="1:59" ht="10.5" customHeight="1" x14ac:dyDescent="0.2">
      <c r="A6" s="317"/>
      <c r="J6" s="316"/>
      <c r="K6" s="315"/>
      <c r="L6" s="315"/>
      <c r="Q6" s="193"/>
      <c r="AI6" s="695"/>
      <c r="AJ6" s="696"/>
      <c r="AK6" s="696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234"/>
      <c r="BC6" s="137"/>
      <c r="BD6" s="145"/>
    </row>
    <row r="7" spans="1:59" ht="7.5" customHeight="1" thickBot="1" x14ac:dyDescent="0.25">
      <c r="A7" s="304"/>
      <c r="B7" s="304"/>
      <c r="C7" s="304"/>
      <c r="D7" s="304"/>
      <c r="E7" s="304"/>
      <c r="F7" s="304"/>
      <c r="G7" s="304"/>
      <c r="H7" s="304"/>
      <c r="I7" s="309"/>
      <c r="J7" s="309"/>
      <c r="K7" s="304"/>
      <c r="L7" s="304"/>
      <c r="M7" s="304"/>
      <c r="N7" s="304"/>
      <c r="O7" s="304"/>
      <c r="P7" s="304"/>
      <c r="Q7" s="304"/>
      <c r="AI7" s="695" t="s">
        <v>147</v>
      </c>
      <c r="AJ7" s="696"/>
      <c r="AK7" s="696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4"/>
      <c r="AW7" s="744"/>
      <c r="AX7" s="744"/>
      <c r="AY7" s="744"/>
      <c r="AZ7" s="744"/>
      <c r="BA7" s="744"/>
      <c r="BB7" s="234"/>
      <c r="BC7" s="137"/>
      <c r="BD7" s="145"/>
    </row>
    <row r="8" spans="1:59" ht="9" customHeight="1" thickTop="1" x14ac:dyDescent="0.2">
      <c r="A8" s="832" t="s">
        <v>146</v>
      </c>
      <c r="B8" s="833"/>
      <c r="C8" s="833"/>
      <c r="D8" s="833"/>
      <c r="E8" s="834"/>
      <c r="F8" s="841" t="str">
        <f>IF($Z$35="","",LEFT(RIGHT(" \" &amp;(SUMPRODUCT(ROUND(($N20:$N31)*($T20:$T31),0))+ROUND(SUMPRODUCT($N20:$N31,$T20:$T31)*X34/100,0)),10),1))</f>
        <v/>
      </c>
      <c r="G8" s="824" t="str">
        <f>IF($Z$35="","",LEFT(RIGHT(" \" &amp;(SUMPRODUCT(ROUND(($N20:$N31)*($T20:$T31),0))+ROUND(SUMPRODUCT($N20:$N31,$T20:$T31)*X34/100,0)),9),1))</f>
        <v/>
      </c>
      <c r="H8" s="824" t="str">
        <f>IF($Z$35="","",LEFT(RIGHT(" \" &amp;(SUMPRODUCT(ROUND(($N20:$N31)*($T20:$T31),0))+ROUND(SUMPRODUCT($N20:$N31,$T20:$T31)*X34/100,0)),8),1))</f>
        <v/>
      </c>
      <c r="I8" s="824" t="str">
        <f>IF($Z$35="","",LEFT(RIGHT(" \" &amp;(SUMPRODUCT(ROUND(($N20:$N31)*($T20:$T31),0))+ROUND(SUMPRODUCT($N20:$N31,$T20:$T31)*X34/100,0)),7),1))</f>
        <v/>
      </c>
      <c r="J8" s="824" t="str">
        <f>IF($Z$35="","",LEFT(RIGHT(" \" &amp;(SUMPRODUCT(ROUND(($N20:$N31)*($T20:$T31),0))+ROUND(SUMPRODUCT($N20:$N31,$T20:$T31)*X34/100,0)),6),1))</f>
        <v/>
      </c>
      <c r="K8" s="824" t="str">
        <f>IF($Z$35="","",LEFT(RIGHT(" \" &amp;(SUMPRODUCT(ROUND(($N20:$N31)*($T20:$T31),0))+ROUND(SUMPRODUCT($N20:$N31,$T20:$T31)*X34/100,0)),5),1))</f>
        <v/>
      </c>
      <c r="L8" s="824" t="str">
        <f>IF($Z$35="","",LEFT(RIGHT(" \" &amp;(SUMPRODUCT(ROUND(($N20:$N31)*($T20:$T31),0))+ROUND(SUMPRODUCT($N20:$N31,$T20:$T31)*X34/100,0)),4),1))</f>
        <v/>
      </c>
      <c r="M8" s="824" t="str">
        <f>IF($Z$35="","",LEFT(RIGHT(" \" &amp;(SUMPRODUCT(ROUND(($N20:$N31)*($T20:$T31),0))+ROUND(SUMPRODUCT($N20:$N31,$T20:$T31)*X34/100,0)),3),1))</f>
        <v/>
      </c>
      <c r="N8" s="824" t="str">
        <f>IF($Z$35="","",LEFT(RIGHT(" \" &amp; (SUMPRODUCT(ROUND(($N20:$N31)*($T20:$T31),0))+ROUND(SUMPRODUCT($N20:$N31,$T20:$T31)*X34/100,0)),2),1))</f>
        <v/>
      </c>
      <c r="O8" s="826" t="str">
        <f>IF($Z$35="","",LEFT(RIGHT(" \" &amp; (SUMPRODUCT(ROUND(($N20:$N31)*($T20:$T31),0))+ROUND(SUMPRODUCT($N20:$N31,$T20:$T31)*X34/100,0)),1),1))</f>
        <v/>
      </c>
      <c r="P8" s="308"/>
      <c r="Q8" s="308"/>
      <c r="AI8" s="695"/>
      <c r="AJ8" s="696"/>
      <c r="AK8" s="696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4"/>
      <c r="BA8" s="744"/>
      <c r="BB8" s="234"/>
      <c r="BC8" s="723" t="s">
        <v>145</v>
      </c>
      <c r="BD8" s="145"/>
    </row>
    <row r="9" spans="1:59" ht="9" customHeight="1" x14ac:dyDescent="0.2">
      <c r="A9" s="835"/>
      <c r="B9" s="836"/>
      <c r="C9" s="836"/>
      <c r="D9" s="836"/>
      <c r="E9" s="837"/>
      <c r="F9" s="842"/>
      <c r="G9" s="825"/>
      <c r="H9" s="825"/>
      <c r="I9" s="825"/>
      <c r="J9" s="825"/>
      <c r="K9" s="825"/>
      <c r="L9" s="825"/>
      <c r="M9" s="825"/>
      <c r="N9" s="825"/>
      <c r="O9" s="827"/>
      <c r="P9" s="308"/>
      <c r="Q9" s="308"/>
      <c r="AI9" s="695"/>
      <c r="AJ9" s="696"/>
      <c r="AK9" s="696"/>
      <c r="AL9" s="744"/>
      <c r="AM9" s="744"/>
      <c r="AN9" s="744"/>
      <c r="AO9" s="744"/>
      <c r="AP9" s="744"/>
      <c r="AQ9" s="744"/>
      <c r="AR9" s="744"/>
      <c r="AS9" s="744"/>
      <c r="AT9" s="744"/>
      <c r="AU9" s="744"/>
      <c r="AV9" s="744"/>
      <c r="AW9" s="744"/>
      <c r="AX9" s="744"/>
      <c r="AY9" s="744"/>
      <c r="AZ9" s="744"/>
      <c r="BA9" s="744"/>
      <c r="BB9" s="234"/>
      <c r="BC9" s="723"/>
      <c r="BD9" s="145"/>
    </row>
    <row r="10" spans="1:59" ht="9" customHeight="1" x14ac:dyDescent="0.2">
      <c r="A10" s="835"/>
      <c r="B10" s="836"/>
      <c r="C10" s="836"/>
      <c r="D10" s="836"/>
      <c r="E10" s="837"/>
      <c r="F10" s="842"/>
      <c r="G10" s="825"/>
      <c r="H10" s="825"/>
      <c r="I10" s="825"/>
      <c r="J10" s="825"/>
      <c r="K10" s="825"/>
      <c r="L10" s="825"/>
      <c r="M10" s="825"/>
      <c r="N10" s="825"/>
      <c r="O10" s="827"/>
      <c r="P10" s="308"/>
      <c r="Q10" s="308"/>
      <c r="AI10" s="695" t="s">
        <v>144</v>
      </c>
      <c r="AJ10" s="696"/>
      <c r="AK10" s="696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43"/>
      <c r="BB10" s="234"/>
      <c r="BC10" s="723"/>
      <c r="BD10" s="145"/>
    </row>
    <row r="11" spans="1:59" ht="9" customHeight="1" thickBot="1" x14ac:dyDescent="0.25">
      <c r="A11" s="838"/>
      <c r="B11" s="839"/>
      <c r="C11" s="839"/>
      <c r="D11" s="839"/>
      <c r="E11" s="840"/>
      <c r="F11" s="314"/>
      <c r="G11" s="312"/>
      <c r="H11" s="311"/>
      <c r="I11" s="313"/>
      <c r="J11" s="312"/>
      <c r="K11" s="311"/>
      <c r="L11" s="313"/>
      <c r="M11" s="312"/>
      <c r="N11" s="311"/>
      <c r="O11" s="310"/>
      <c r="P11" s="308"/>
      <c r="Q11" s="308"/>
      <c r="AI11" s="695"/>
      <c r="AJ11" s="696"/>
      <c r="AK11" s="696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3"/>
      <c r="BA11" s="743"/>
      <c r="BB11" s="234"/>
      <c r="BC11" s="137"/>
      <c r="BD11" s="145"/>
    </row>
    <row r="12" spans="1:59" ht="13.5" customHeight="1" thickTop="1" x14ac:dyDescent="0.2">
      <c r="A12" s="309"/>
      <c r="B12" s="309"/>
      <c r="C12" s="309"/>
      <c r="D12" s="309"/>
      <c r="E12" s="309"/>
      <c r="F12" s="304"/>
      <c r="G12" s="304"/>
      <c r="H12" s="304"/>
      <c r="I12" s="309"/>
      <c r="J12" s="309"/>
      <c r="K12" s="304"/>
      <c r="L12" s="304"/>
      <c r="M12" s="304"/>
      <c r="N12" s="304"/>
      <c r="O12" s="308"/>
      <c r="P12" s="308"/>
      <c r="Q12" s="308"/>
      <c r="AI12" s="800" t="s">
        <v>143</v>
      </c>
      <c r="AJ12" s="742"/>
      <c r="AK12" s="742"/>
      <c r="AL12" s="742"/>
      <c r="AM12" s="801"/>
      <c r="AN12" s="801"/>
      <c r="AO12" s="801"/>
      <c r="AP12" s="801"/>
      <c r="AQ12" s="801"/>
      <c r="AR12" s="801"/>
      <c r="AS12" s="801"/>
      <c r="AT12" s="742" t="s">
        <v>142</v>
      </c>
      <c r="AU12" s="742"/>
      <c r="AV12" s="742"/>
      <c r="AW12" s="801"/>
      <c r="AX12" s="801"/>
      <c r="AY12" s="801"/>
      <c r="AZ12" s="801"/>
      <c r="BA12" s="801"/>
      <c r="BB12" s="801"/>
      <c r="BC12" s="801"/>
      <c r="BD12" s="145"/>
    </row>
    <row r="13" spans="1:59" ht="4.5" customHeight="1" x14ac:dyDescent="0.2">
      <c r="AI13" s="734" t="s">
        <v>141</v>
      </c>
      <c r="AJ13" s="735"/>
      <c r="AK13" s="735"/>
      <c r="AL13" s="736"/>
      <c r="AM13" s="802"/>
      <c r="AN13" s="803"/>
      <c r="AO13" s="803"/>
      <c r="AP13" s="803"/>
      <c r="AQ13" s="803"/>
      <c r="AR13" s="803"/>
      <c r="AS13" s="803"/>
      <c r="AT13" s="803"/>
      <c r="AU13" s="803"/>
      <c r="AV13" s="803"/>
      <c r="AW13" s="803"/>
      <c r="AX13" s="803"/>
      <c r="AY13" s="803"/>
      <c r="AZ13" s="803"/>
      <c r="BA13" s="803"/>
      <c r="BB13" s="803"/>
      <c r="BC13" s="803"/>
      <c r="BD13" s="804"/>
    </row>
    <row r="14" spans="1:59" ht="7.5" customHeight="1" x14ac:dyDescent="0.2">
      <c r="AI14" s="711"/>
      <c r="AJ14" s="737"/>
      <c r="AK14" s="737"/>
      <c r="AL14" s="738"/>
      <c r="AM14" s="805"/>
      <c r="AN14" s="806"/>
      <c r="AO14" s="806"/>
      <c r="AP14" s="806"/>
      <c r="AQ14" s="806"/>
      <c r="AR14" s="806"/>
      <c r="AS14" s="806"/>
      <c r="AT14" s="806"/>
      <c r="AU14" s="806"/>
      <c r="AV14" s="806"/>
      <c r="AW14" s="806"/>
      <c r="AX14" s="806"/>
      <c r="AY14" s="806"/>
      <c r="AZ14" s="806"/>
      <c r="BA14" s="806"/>
      <c r="BB14" s="806"/>
      <c r="BC14" s="806"/>
      <c r="BD14" s="807"/>
    </row>
    <row r="15" spans="1:59" ht="17.25" customHeight="1" thickBot="1" x14ac:dyDescent="0.25">
      <c r="AI15" s="739"/>
      <c r="AJ15" s="740"/>
      <c r="AK15" s="740"/>
      <c r="AL15" s="741"/>
      <c r="AM15" s="808"/>
      <c r="AN15" s="809"/>
      <c r="AO15" s="809"/>
      <c r="AP15" s="809"/>
      <c r="AQ15" s="809"/>
      <c r="AR15" s="809"/>
      <c r="AS15" s="809"/>
      <c r="AT15" s="809"/>
      <c r="AU15" s="809"/>
      <c r="AV15" s="809"/>
      <c r="AW15" s="809"/>
      <c r="AX15" s="809"/>
      <c r="AY15" s="809"/>
      <c r="AZ15" s="809"/>
      <c r="BA15" s="809"/>
      <c r="BB15" s="809"/>
      <c r="BC15" s="809"/>
      <c r="BD15" s="810"/>
    </row>
    <row r="16" spans="1:59" ht="18" customHeight="1" thickTop="1" x14ac:dyDescent="0.2">
      <c r="A16" s="891" t="s">
        <v>140</v>
      </c>
      <c r="B16" s="861"/>
      <c r="C16" s="861"/>
      <c r="D16" s="861"/>
      <c r="E16" s="897"/>
      <c r="F16" s="898"/>
      <c r="G16" s="843" t="s">
        <v>139</v>
      </c>
      <c r="H16" s="845"/>
      <c r="I16" s="845"/>
      <c r="J16" s="845"/>
      <c r="K16" s="857" t="s">
        <v>139</v>
      </c>
      <c r="L16" s="859"/>
      <c r="M16" s="833" t="s">
        <v>138</v>
      </c>
      <c r="N16" s="861"/>
      <c r="O16" s="861"/>
      <c r="P16" s="861"/>
      <c r="Q16" s="847"/>
      <c r="R16" s="848"/>
      <c r="S16" s="848"/>
      <c r="T16" s="848"/>
      <c r="U16" s="848"/>
      <c r="V16" s="848"/>
      <c r="W16" s="848"/>
      <c r="X16" s="848"/>
      <c r="Y16" s="848"/>
      <c r="Z16" s="848"/>
      <c r="AA16" s="851"/>
      <c r="AB16" s="852"/>
      <c r="AC16" s="852"/>
      <c r="AD16" s="852"/>
      <c r="AE16" s="853"/>
      <c r="AI16" s="756" t="s">
        <v>137</v>
      </c>
      <c r="AJ16" s="757"/>
      <c r="AK16" s="757"/>
      <c r="AL16" s="758"/>
      <c r="AM16" s="814"/>
      <c r="AN16" s="815"/>
      <c r="AO16" s="815"/>
      <c r="AP16" s="815"/>
      <c r="AQ16" s="815"/>
      <c r="AR16" s="815"/>
      <c r="AS16" s="815"/>
      <c r="AT16" s="816"/>
      <c r="AU16" s="764" t="s">
        <v>136</v>
      </c>
      <c r="AV16" s="764"/>
      <c r="AW16" s="764"/>
      <c r="AX16" s="746"/>
      <c r="AY16" s="747"/>
      <c r="AZ16" s="747"/>
      <c r="BA16" s="747"/>
      <c r="BB16" s="747"/>
      <c r="BC16" s="747"/>
      <c r="BD16" s="748"/>
    </row>
    <row r="17" spans="1:56" ht="18" customHeight="1" thickBot="1" x14ac:dyDescent="0.25">
      <c r="A17" s="892"/>
      <c r="B17" s="862"/>
      <c r="C17" s="862"/>
      <c r="D17" s="862"/>
      <c r="E17" s="899"/>
      <c r="F17" s="900"/>
      <c r="G17" s="844"/>
      <c r="H17" s="846"/>
      <c r="I17" s="846"/>
      <c r="J17" s="846"/>
      <c r="K17" s="858"/>
      <c r="L17" s="860"/>
      <c r="M17" s="862"/>
      <c r="N17" s="862"/>
      <c r="O17" s="862"/>
      <c r="P17" s="862"/>
      <c r="Q17" s="849"/>
      <c r="R17" s="850"/>
      <c r="S17" s="850"/>
      <c r="T17" s="850"/>
      <c r="U17" s="850"/>
      <c r="V17" s="850"/>
      <c r="W17" s="850"/>
      <c r="X17" s="850"/>
      <c r="Y17" s="850"/>
      <c r="Z17" s="850"/>
      <c r="AA17" s="854"/>
      <c r="AB17" s="855"/>
      <c r="AC17" s="855"/>
      <c r="AD17" s="855"/>
      <c r="AE17" s="856"/>
      <c r="AI17" s="759"/>
      <c r="AJ17" s="760"/>
      <c r="AK17" s="760"/>
      <c r="AL17" s="761"/>
      <c r="AM17" s="817"/>
      <c r="AN17" s="818"/>
      <c r="AO17" s="818"/>
      <c r="AP17" s="818"/>
      <c r="AQ17" s="818"/>
      <c r="AR17" s="818"/>
      <c r="AS17" s="818"/>
      <c r="AT17" s="819"/>
      <c r="AU17" s="811" t="s">
        <v>96</v>
      </c>
      <c r="AV17" s="812"/>
      <c r="AW17" s="813"/>
      <c r="AX17" s="749"/>
      <c r="AY17" s="750"/>
      <c r="AZ17" s="750"/>
      <c r="BA17" s="750"/>
      <c r="BB17" s="750"/>
      <c r="BC17" s="750"/>
      <c r="BD17" s="751"/>
    </row>
    <row r="18" spans="1:56" ht="10.5" customHeight="1" thickTop="1" thickBot="1" x14ac:dyDescent="0.25"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</row>
    <row r="19" spans="1:56" ht="23.25" customHeight="1" thickTop="1" x14ac:dyDescent="0.2">
      <c r="A19" s="282" t="s">
        <v>167</v>
      </c>
      <c r="B19" s="281" t="s">
        <v>156</v>
      </c>
      <c r="C19" s="863" t="s">
        <v>166</v>
      </c>
      <c r="D19" s="864"/>
      <c r="E19" s="864"/>
      <c r="F19" s="864"/>
      <c r="G19" s="864"/>
      <c r="H19" s="864"/>
      <c r="I19" s="864"/>
      <c r="J19" s="864"/>
      <c r="K19" s="864"/>
      <c r="L19" s="864"/>
      <c r="M19" s="893"/>
      <c r="N19" s="866" t="s">
        <v>128</v>
      </c>
      <c r="O19" s="867"/>
      <c r="P19" s="868"/>
      <c r="Q19" s="866" t="s">
        <v>165</v>
      </c>
      <c r="R19" s="867"/>
      <c r="S19" s="868"/>
      <c r="T19" s="866" t="s">
        <v>127</v>
      </c>
      <c r="U19" s="867"/>
      <c r="V19" s="867"/>
      <c r="W19" s="867"/>
      <c r="X19" s="867"/>
      <c r="Y19" s="868"/>
      <c r="Z19" s="866" t="s">
        <v>164</v>
      </c>
      <c r="AA19" s="867"/>
      <c r="AB19" s="867"/>
      <c r="AC19" s="867"/>
      <c r="AD19" s="867"/>
      <c r="AE19" s="867"/>
      <c r="AF19" s="867"/>
      <c r="AG19" s="867"/>
      <c r="AH19" s="868"/>
      <c r="AI19" s="863" t="s">
        <v>163</v>
      </c>
      <c r="AJ19" s="864"/>
      <c r="AK19" s="864"/>
      <c r="AL19" s="864"/>
      <c r="AM19" s="864"/>
      <c r="AN19" s="865"/>
      <c r="AO19" s="262"/>
      <c r="AP19" s="869" t="s">
        <v>162</v>
      </c>
      <c r="AQ19" s="870"/>
      <c r="AR19" s="870"/>
      <c r="AS19" s="870"/>
      <c r="AT19" s="870"/>
      <c r="AU19" s="870"/>
      <c r="AV19" s="870"/>
      <c r="AW19" s="870"/>
      <c r="AX19" s="870"/>
      <c r="AY19" s="870"/>
      <c r="AZ19" s="870"/>
      <c r="BA19" s="870"/>
      <c r="BB19" s="870"/>
      <c r="BC19" s="870"/>
      <c r="BD19" s="871"/>
    </row>
    <row r="20" spans="1:56" ht="22.5" customHeight="1" x14ac:dyDescent="0.2">
      <c r="A20" s="273"/>
      <c r="B20" s="272"/>
      <c r="C20" s="894"/>
      <c r="D20" s="895"/>
      <c r="E20" s="895"/>
      <c r="F20" s="895"/>
      <c r="G20" s="895"/>
      <c r="H20" s="895"/>
      <c r="I20" s="895"/>
      <c r="J20" s="895"/>
      <c r="K20" s="895"/>
      <c r="L20" s="895"/>
      <c r="M20" s="896"/>
      <c r="N20" s="875"/>
      <c r="O20" s="876"/>
      <c r="P20" s="877"/>
      <c r="Q20" s="878"/>
      <c r="R20" s="879"/>
      <c r="S20" s="880"/>
      <c r="T20" s="881"/>
      <c r="U20" s="882"/>
      <c r="V20" s="882"/>
      <c r="W20" s="882"/>
      <c r="X20" s="882"/>
      <c r="Y20" s="883"/>
      <c r="Z20" s="280" t="str">
        <f t="shared" ref="Z20:Z31" si="0">IF($T20="","",LEFT(RIGHT(" " &amp;ROUND($N20*$T20,0),9),1))</f>
        <v/>
      </c>
      <c r="AA20" s="277" t="str">
        <f t="shared" ref="AA20:AA31" si="1">IF($T20="","",LEFT(RIGHT(" " &amp;ROUND($N20*$T20,0),8),1))</f>
        <v/>
      </c>
      <c r="AB20" s="279" t="str">
        <f t="shared" ref="AB20:AB31" si="2">IF($T20="","",LEFT(RIGHT(" " &amp;ROUND($N20*$T20,0),7),1))</f>
        <v/>
      </c>
      <c r="AC20" s="278" t="str">
        <f t="shared" ref="AC20:AC31" si="3">IF($T20="","",LEFT(RIGHT(" " &amp;ROUND($N20*$T20,0),6),1))</f>
        <v/>
      </c>
      <c r="AD20" s="277" t="str">
        <f t="shared" ref="AD20:AD31" si="4">IF($T20="","",LEFT(RIGHT(" " &amp;ROUND($N20*$T20,0),5),1))</f>
        <v/>
      </c>
      <c r="AE20" s="276" t="str">
        <f t="shared" ref="AE20:AE31" si="5">IF($T20="","",LEFT(RIGHT(" " &amp;ROUND($N20*$T20,0),4),1))</f>
        <v/>
      </c>
      <c r="AF20" s="275" t="str">
        <f t="shared" ref="AF20:AF31" si="6">IF($T20="","",LEFT(RIGHT(" " &amp;ROUND($N20*$T20,0),3),1))</f>
        <v/>
      </c>
      <c r="AG20" s="275" t="str">
        <f t="shared" ref="AG20:AG31" si="7">IF($T20="","",LEFT(RIGHT(" " &amp;ROUND($N20*$T20,0),2),1))</f>
        <v/>
      </c>
      <c r="AH20" s="274" t="str">
        <f t="shared" ref="AH20:AH31" si="8">IF($T20="","",LEFT(RIGHT(" " &amp;ROUND($N20*$T20,0),1),1))</f>
        <v/>
      </c>
      <c r="AI20" s="884"/>
      <c r="AJ20" s="885"/>
      <c r="AK20" s="885"/>
      <c r="AL20" s="885"/>
      <c r="AM20" s="885"/>
      <c r="AN20" s="886"/>
      <c r="AO20" s="262"/>
      <c r="AP20" s="887"/>
      <c r="AQ20" s="888"/>
      <c r="AR20" s="888"/>
      <c r="AS20" s="888"/>
      <c r="AT20" s="888"/>
      <c r="AU20" s="889"/>
      <c r="AV20" s="889"/>
      <c r="AW20" s="889"/>
      <c r="AX20" s="889"/>
      <c r="AY20" s="889"/>
      <c r="AZ20" s="889"/>
      <c r="BA20" s="889"/>
      <c r="BB20" s="889"/>
      <c r="BC20" s="889"/>
      <c r="BD20" s="890"/>
    </row>
    <row r="21" spans="1:56" ht="22.5" customHeight="1" x14ac:dyDescent="0.2">
      <c r="A21" s="273"/>
      <c r="B21" s="272"/>
      <c r="C21" s="894"/>
      <c r="D21" s="895"/>
      <c r="E21" s="895"/>
      <c r="F21" s="895"/>
      <c r="G21" s="895"/>
      <c r="H21" s="895"/>
      <c r="I21" s="895"/>
      <c r="J21" s="895"/>
      <c r="K21" s="895"/>
      <c r="L21" s="895"/>
      <c r="M21" s="896"/>
      <c r="N21" s="875"/>
      <c r="O21" s="876"/>
      <c r="P21" s="877"/>
      <c r="Q21" s="878"/>
      <c r="R21" s="879"/>
      <c r="S21" s="880"/>
      <c r="T21" s="881"/>
      <c r="U21" s="882"/>
      <c r="V21" s="882"/>
      <c r="W21" s="882"/>
      <c r="X21" s="882"/>
      <c r="Y21" s="883"/>
      <c r="Z21" s="280" t="str">
        <f t="shared" si="0"/>
        <v/>
      </c>
      <c r="AA21" s="277" t="str">
        <f t="shared" si="1"/>
        <v/>
      </c>
      <c r="AB21" s="279" t="str">
        <f t="shared" si="2"/>
        <v/>
      </c>
      <c r="AC21" s="278" t="str">
        <f t="shared" si="3"/>
        <v/>
      </c>
      <c r="AD21" s="277" t="str">
        <f t="shared" si="4"/>
        <v/>
      </c>
      <c r="AE21" s="276" t="str">
        <f t="shared" si="5"/>
        <v/>
      </c>
      <c r="AF21" s="275" t="str">
        <f t="shared" si="6"/>
        <v/>
      </c>
      <c r="AG21" s="275" t="str">
        <f t="shared" si="7"/>
        <v/>
      </c>
      <c r="AH21" s="274" t="str">
        <f t="shared" si="8"/>
        <v/>
      </c>
      <c r="AI21" s="884"/>
      <c r="AJ21" s="885"/>
      <c r="AK21" s="885"/>
      <c r="AL21" s="885"/>
      <c r="AM21" s="885"/>
      <c r="AN21" s="886"/>
      <c r="AO21" s="262"/>
      <c r="AP21" s="887"/>
      <c r="AQ21" s="888"/>
      <c r="AR21" s="888"/>
      <c r="AS21" s="888"/>
      <c r="AT21" s="888"/>
      <c r="AU21" s="889"/>
      <c r="AV21" s="889"/>
      <c r="AW21" s="889"/>
      <c r="AX21" s="889"/>
      <c r="AY21" s="889"/>
      <c r="AZ21" s="889"/>
      <c r="BA21" s="889"/>
      <c r="BB21" s="889"/>
      <c r="BC21" s="889"/>
      <c r="BD21" s="890"/>
    </row>
    <row r="22" spans="1:56" ht="22.5" customHeight="1" x14ac:dyDescent="0.2">
      <c r="A22" s="273"/>
      <c r="B22" s="272"/>
      <c r="C22" s="894"/>
      <c r="D22" s="895"/>
      <c r="E22" s="895"/>
      <c r="F22" s="895"/>
      <c r="G22" s="895"/>
      <c r="H22" s="895"/>
      <c r="I22" s="895"/>
      <c r="J22" s="895"/>
      <c r="K22" s="895"/>
      <c r="L22" s="895"/>
      <c r="M22" s="896"/>
      <c r="N22" s="875"/>
      <c r="O22" s="876"/>
      <c r="P22" s="877"/>
      <c r="Q22" s="878"/>
      <c r="R22" s="879"/>
      <c r="S22" s="880"/>
      <c r="T22" s="881"/>
      <c r="U22" s="882"/>
      <c r="V22" s="882"/>
      <c r="W22" s="882"/>
      <c r="X22" s="882"/>
      <c r="Y22" s="883"/>
      <c r="Z22" s="280" t="str">
        <f t="shared" si="0"/>
        <v/>
      </c>
      <c r="AA22" s="277" t="str">
        <f t="shared" si="1"/>
        <v/>
      </c>
      <c r="AB22" s="279" t="str">
        <f t="shared" si="2"/>
        <v/>
      </c>
      <c r="AC22" s="278" t="str">
        <f t="shared" si="3"/>
        <v/>
      </c>
      <c r="AD22" s="277" t="str">
        <f t="shared" si="4"/>
        <v/>
      </c>
      <c r="AE22" s="276" t="str">
        <f t="shared" si="5"/>
        <v/>
      </c>
      <c r="AF22" s="275" t="str">
        <f t="shared" si="6"/>
        <v/>
      </c>
      <c r="AG22" s="275" t="str">
        <f t="shared" si="7"/>
        <v/>
      </c>
      <c r="AH22" s="274" t="str">
        <f t="shared" si="8"/>
        <v/>
      </c>
      <c r="AI22" s="884"/>
      <c r="AJ22" s="885"/>
      <c r="AK22" s="885"/>
      <c r="AL22" s="885"/>
      <c r="AM22" s="885"/>
      <c r="AN22" s="886"/>
      <c r="AO22" s="262"/>
      <c r="AP22" s="887"/>
      <c r="AQ22" s="888"/>
      <c r="AR22" s="888"/>
      <c r="AS22" s="888"/>
      <c r="AT22" s="888"/>
      <c r="AU22" s="889"/>
      <c r="AV22" s="889"/>
      <c r="AW22" s="889"/>
      <c r="AX22" s="889"/>
      <c r="AY22" s="889"/>
      <c r="AZ22" s="889"/>
      <c r="BA22" s="889"/>
      <c r="BB22" s="889"/>
      <c r="BC22" s="889"/>
      <c r="BD22" s="890"/>
    </row>
    <row r="23" spans="1:56" ht="22.5" customHeight="1" x14ac:dyDescent="0.2">
      <c r="A23" s="273"/>
      <c r="B23" s="272"/>
      <c r="C23" s="894"/>
      <c r="D23" s="895"/>
      <c r="E23" s="895"/>
      <c r="F23" s="895"/>
      <c r="G23" s="895"/>
      <c r="H23" s="895"/>
      <c r="I23" s="895"/>
      <c r="J23" s="895"/>
      <c r="K23" s="895"/>
      <c r="L23" s="895"/>
      <c r="M23" s="896"/>
      <c r="N23" s="875"/>
      <c r="O23" s="876"/>
      <c r="P23" s="877"/>
      <c r="Q23" s="878"/>
      <c r="R23" s="879"/>
      <c r="S23" s="880"/>
      <c r="T23" s="881"/>
      <c r="U23" s="882"/>
      <c r="V23" s="882"/>
      <c r="W23" s="882"/>
      <c r="X23" s="882"/>
      <c r="Y23" s="883"/>
      <c r="Z23" s="280" t="str">
        <f t="shared" si="0"/>
        <v/>
      </c>
      <c r="AA23" s="277" t="str">
        <f t="shared" si="1"/>
        <v/>
      </c>
      <c r="AB23" s="279" t="str">
        <f t="shared" si="2"/>
        <v/>
      </c>
      <c r="AC23" s="278" t="str">
        <f t="shared" si="3"/>
        <v/>
      </c>
      <c r="AD23" s="277" t="str">
        <f t="shared" si="4"/>
        <v/>
      </c>
      <c r="AE23" s="276" t="str">
        <f t="shared" si="5"/>
        <v/>
      </c>
      <c r="AF23" s="275" t="str">
        <f t="shared" si="6"/>
        <v/>
      </c>
      <c r="AG23" s="275" t="str">
        <f t="shared" si="7"/>
        <v/>
      </c>
      <c r="AH23" s="274" t="str">
        <f t="shared" si="8"/>
        <v/>
      </c>
      <c r="AI23" s="884"/>
      <c r="AJ23" s="885"/>
      <c r="AK23" s="885"/>
      <c r="AL23" s="885"/>
      <c r="AM23" s="885"/>
      <c r="AN23" s="886"/>
      <c r="AO23" s="262"/>
      <c r="AP23" s="887"/>
      <c r="AQ23" s="888"/>
      <c r="AR23" s="888"/>
      <c r="AS23" s="888"/>
      <c r="AT23" s="888"/>
      <c r="AU23" s="889"/>
      <c r="AV23" s="889"/>
      <c r="AW23" s="889"/>
      <c r="AX23" s="889"/>
      <c r="AY23" s="889"/>
      <c r="AZ23" s="889"/>
      <c r="BA23" s="889"/>
      <c r="BB23" s="889"/>
      <c r="BC23" s="889"/>
      <c r="BD23" s="890"/>
    </row>
    <row r="24" spans="1:56" ht="22.5" customHeight="1" x14ac:dyDescent="0.2">
      <c r="A24" s="273"/>
      <c r="B24" s="272"/>
      <c r="C24" s="894"/>
      <c r="D24" s="895"/>
      <c r="E24" s="895"/>
      <c r="F24" s="895"/>
      <c r="G24" s="895"/>
      <c r="H24" s="895"/>
      <c r="I24" s="895"/>
      <c r="J24" s="895"/>
      <c r="K24" s="895"/>
      <c r="L24" s="895"/>
      <c r="M24" s="896"/>
      <c r="N24" s="875"/>
      <c r="O24" s="876"/>
      <c r="P24" s="877"/>
      <c r="Q24" s="878"/>
      <c r="R24" s="879"/>
      <c r="S24" s="880"/>
      <c r="T24" s="881"/>
      <c r="U24" s="882"/>
      <c r="V24" s="882"/>
      <c r="W24" s="882"/>
      <c r="X24" s="882"/>
      <c r="Y24" s="883"/>
      <c r="Z24" s="280" t="str">
        <f t="shared" si="0"/>
        <v/>
      </c>
      <c r="AA24" s="277" t="str">
        <f t="shared" si="1"/>
        <v/>
      </c>
      <c r="AB24" s="279" t="str">
        <f t="shared" si="2"/>
        <v/>
      </c>
      <c r="AC24" s="278" t="str">
        <f t="shared" si="3"/>
        <v/>
      </c>
      <c r="AD24" s="277" t="str">
        <f t="shared" si="4"/>
        <v/>
      </c>
      <c r="AE24" s="276" t="str">
        <f t="shared" si="5"/>
        <v/>
      </c>
      <c r="AF24" s="275" t="str">
        <f t="shared" si="6"/>
        <v/>
      </c>
      <c r="AG24" s="275" t="str">
        <f t="shared" si="7"/>
        <v/>
      </c>
      <c r="AH24" s="274" t="str">
        <f t="shared" si="8"/>
        <v/>
      </c>
      <c r="AI24" s="884"/>
      <c r="AJ24" s="885"/>
      <c r="AK24" s="885"/>
      <c r="AL24" s="885"/>
      <c r="AM24" s="885"/>
      <c r="AN24" s="886"/>
      <c r="AO24" s="262"/>
      <c r="AP24" s="887"/>
      <c r="AQ24" s="888"/>
      <c r="AR24" s="888"/>
      <c r="AS24" s="888"/>
      <c r="AT24" s="888"/>
      <c r="AU24" s="889"/>
      <c r="AV24" s="889"/>
      <c r="AW24" s="889"/>
      <c r="AX24" s="889"/>
      <c r="AY24" s="889"/>
      <c r="AZ24" s="889"/>
      <c r="BA24" s="889"/>
      <c r="BB24" s="889"/>
      <c r="BC24" s="889"/>
      <c r="BD24" s="890"/>
    </row>
    <row r="25" spans="1:56" ht="22.5" customHeight="1" x14ac:dyDescent="0.2">
      <c r="A25" s="273"/>
      <c r="B25" s="272"/>
      <c r="C25" s="894"/>
      <c r="D25" s="895"/>
      <c r="E25" s="895"/>
      <c r="F25" s="895"/>
      <c r="G25" s="895"/>
      <c r="H25" s="895"/>
      <c r="I25" s="895"/>
      <c r="J25" s="895"/>
      <c r="K25" s="895"/>
      <c r="L25" s="895"/>
      <c r="M25" s="896"/>
      <c r="N25" s="875"/>
      <c r="O25" s="876"/>
      <c r="P25" s="877"/>
      <c r="Q25" s="878"/>
      <c r="R25" s="879"/>
      <c r="S25" s="880"/>
      <c r="T25" s="881"/>
      <c r="U25" s="882"/>
      <c r="V25" s="882"/>
      <c r="W25" s="882"/>
      <c r="X25" s="882"/>
      <c r="Y25" s="883"/>
      <c r="Z25" s="280" t="str">
        <f t="shared" si="0"/>
        <v/>
      </c>
      <c r="AA25" s="277" t="str">
        <f t="shared" si="1"/>
        <v/>
      </c>
      <c r="AB25" s="279" t="str">
        <f t="shared" si="2"/>
        <v/>
      </c>
      <c r="AC25" s="278" t="str">
        <f t="shared" si="3"/>
        <v/>
      </c>
      <c r="AD25" s="277" t="str">
        <f t="shared" si="4"/>
        <v/>
      </c>
      <c r="AE25" s="276" t="str">
        <f t="shared" si="5"/>
        <v/>
      </c>
      <c r="AF25" s="275" t="str">
        <f t="shared" si="6"/>
        <v/>
      </c>
      <c r="AG25" s="275" t="str">
        <f t="shared" si="7"/>
        <v/>
      </c>
      <c r="AH25" s="274" t="str">
        <f t="shared" si="8"/>
        <v/>
      </c>
      <c r="AI25" s="884"/>
      <c r="AJ25" s="885"/>
      <c r="AK25" s="885"/>
      <c r="AL25" s="885"/>
      <c r="AM25" s="885"/>
      <c r="AN25" s="886"/>
      <c r="AO25" s="262"/>
      <c r="AP25" s="887"/>
      <c r="AQ25" s="888"/>
      <c r="AR25" s="888"/>
      <c r="AS25" s="888"/>
      <c r="AT25" s="888"/>
      <c r="AU25" s="889"/>
      <c r="AV25" s="889"/>
      <c r="AW25" s="889"/>
      <c r="AX25" s="889"/>
      <c r="AY25" s="889"/>
      <c r="AZ25" s="889"/>
      <c r="BA25" s="889"/>
      <c r="BB25" s="889"/>
      <c r="BC25" s="889"/>
      <c r="BD25" s="890"/>
    </row>
    <row r="26" spans="1:56" ht="22.5" customHeight="1" x14ac:dyDescent="0.2">
      <c r="A26" s="273"/>
      <c r="B26" s="272"/>
      <c r="C26" s="894"/>
      <c r="D26" s="895"/>
      <c r="E26" s="895"/>
      <c r="F26" s="895"/>
      <c r="G26" s="895"/>
      <c r="H26" s="895"/>
      <c r="I26" s="895"/>
      <c r="J26" s="895"/>
      <c r="K26" s="895"/>
      <c r="L26" s="895"/>
      <c r="M26" s="896"/>
      <c r="N26" s="875"/>
      <c r="O26" s="876"/>
      <c r="P26" s="877"/>
      <c r="Q26" s="878"/>
      <c r="R26" s="879"/>
      <c r="S26" s="880"/>
      <c r="T26" s="881"/>
      <c r="U26" s="882"/>
      <c r="V26" s="882"/>
      <c r="W26" s="882"/>
      <c r="X26" s="882"/>
      <c r="Y26" s="883"/>
      <c r="Z26" s="280" t="str">
        <f t="shared" si="0"/>
        <v/>
      </c>
      <c r="AA26" s="277" t="str">
        <f t="shared" si="1"/>
        <v/>
      </c>
      <c r="AB26" s="279" t="str">
        <f t="shared" si="2"/>
        <v/>
      </c>
      <c r="AC26" s="278" t="str">
        <f t="shared" si="3"/>
        <v/>
      </c>
      <c r="AD26" s="277" t="str">
        <f t="shared" si="4"/>
        <v/>
      </c>
      <c r="AE26" s="276" t="str">
        <f t="shared" si="5"/>
        <v/>
      </c>
      <c r="AF26" s="275" t="str">
        <f t="shared" si="6"/>
        <v/>
      </c>
      <c r="AG26" s="275" t="str">
        <f t="shared" si="7"/>
        <v/>
      </c>
      <c r="AH26" s="274" t="str">
        <f t="shared" si="8"/>
        <v/>
      </c>
      <c r="AI26" s="884"/>
      <c r="AJ26" s="885"/>
      <c r="AK26" s="885"/>
      <c r="AL26" s="885"/>
      <c r="AM26" s="885"/>
      <c r="AN26" s="886"/>
      <c r="AO26" s="262"/>
      <c r="AP26" s="887"/>
      <c r="AQ26" s="888"/>
      <c r="AR26" s="888"/>
      <c r="AS26" s="888"/>
      <c r="AT26" s="888"/>
      <c r="AU26" s="889"/>
      <c r="AV26" s="889"/>
      <c r="AW26" s="889"/>
      <c r="AX26" s="889"/>
      <c r="AY26" s="889"/>
      <c r="AZ26" s="889"/>
      <c r="BA26" s="889"/>
      <c r="BB26" s="889"/>
      <c r="BC26" s="889"/>
      <c r="BD26" s="890"/>
    </row>
    <row r="27" spans="1:56" ht="22.5" customHeight="1" x14ac:dyDescent="0.2">
      <c r="A27" s="273"/>
      <c r="B27" s="272"/>
      <c r="C27" s="894"/>
      <c r="D27" s="895"/>
      <c r="E27" s="895"/>
      <c r="F27" s="895"/>
      <c r="G27" s="895"/>
      <c r="H27" s="895"/>
      <c r="I27" s="895"/>
      <c r="J27" s="895"/>
      <c r="K27" s="895"/>
      <c r="L27" s="895"/>
      <c r="M27" s="896"/>
      <c r="N27" s="875"/>
      <c r="O27" s="876"/>
      <c r="P27" s="877"/>
      <c r="Q27" s="878"/>
      <c r="R27" s="879"/>
      <c r="S27" s="880"/>
      <c r="T27" s="881"/>
      <c r="U27" s="882"/>
      <c r="V27" s="882"/>
      <c r="W27" s="882"/>
      <c r="X27" s="882"/>
      <c r="Y27" s="883"/>
      <c r="Z27" s="280" t="str">
        <f t="shared" si="0"/>
        <v/>
      </c>
      <c r="AA27" s="277" t="str">
        <f t="shared" si="1"/>
        <v/>
      </c>
      <c r="AB27" s="279" t="str">
        <f t="shared" si="2"/>
        <v/>
      </c>
      <c r="AC27" s="278" t="str">
        <f t="shared" si="3"/>
        <v/>
      </c>
      <c r="AD27" s="277" t="str">
        <f t="shared" si="4"/>
        <v/>
      </c>
      <c r="AE27" s="276" t="str">
        <f t="shared" si="5"/>
        <v/>
      </c>
      <c r="AF27" s="275" t="str">
        <f t="shared" si="6"/>
        <v/>
      </c>
      <c r="AG27" s="275" t="str">
        <f t="shared" si="7"/>
        <v/>
      </c>
      <c r="AH27" s="274" t="str">
        <f t="shared" si="8"/>
        <v/>
      </c>
      <c r="AI27" s="884"/>
      <c r="AJ27" s="885"/>
      <c r="AK27" s="885"/>
      <c r="AL27" s="885"/>
      <c r="AM27" s="885"/>
      <c r="AN27" s="886"/>
      <c r="AO27" s="262"/>
      <c r="AP27" s="887"/>
      <c r="AQ27" s="888"/>
      <c r="AR27" s="888"/>
      <c r="AS27" s="888"/>
      <c r="AT27" s="888"/>
      <c r="AU27" s="889"/>
      <c r="AV27" s="889"/>
      <c r="AW27" s="889"/>
      <c r="AX27" s="889"/>
      <c r="AY27" s="889"/>
      <c r="AZ27" s="889"/>
      <c r="BA27" s="889"/>
      <c r="BB27" s="889"/>
      <c r="BC27" s="889"/>
      <c r="BD27" s="890"/>
    </row>
    <row r="28" spans="1:56" ht="22.5" customHeight="1" x14ac:dyDescent="0.2">
      <c r="A28" s="273"/>
      <c r="B28" s="272"/>
      <c r="C28" s="894"/>
      <c r="D28" s="895"/>
      <c r="E28" s="895"/>
      <c r="F28" s="895"/>
      <c r="G28" s="895"/>
      <c r="H28" s="895"/>
      <c r="I28" s="895"/>
      <c r="J28" s="895"/>
      <c r="K28" s="895"/>
      <c r="L28" s="895"/>
      <c r="M28" s="896"/>
      <c r="N28" s="875"/>
      <c r="O28" s="876"/>
      <c r="P28" s="877"/>
      <c r="Q28" s="878"/>
      <c r="R28" s="879"/>
      <c r="S28" s="880"/>
      <c r="T28" s="881"/>
      <c r="U28" s="882"/>
      <c r="V28" s="882"/>
      <c r="W28" s="882"/>
      <c r="X28" s="882"/>
      <c r="Y28" s="883"/>
      <c r="Z28" s="280" t="str">
        <f t="shared" si="0"/>
        <v/>
      </c>
      <c r="AA28" s="277" t="str">
        <f t="shared" si="1"/>
        <v/>
      </c>
      <c r="AB28" s="279" t="str">
        <f t="shared" si="2"/>
        <v/>
      </c>
      <c r="AC28" s="278" t="str">
        <f t="shared" si="3"/>
        <v/>
      </c>
      <c r="AD28" s="277" t="str">
        <f t="shared" si="4"/>
        <v/>
      </c>
      <c r="AE28" s="276" t="str">
        <f t="shared" si="5"/>
        <v/>
      </c>
      <c r="AF28" s="275" t="str">
        <f t="shared" si="6"/>
        <v/>
      </c>
      <c r="AG28" s="275" t="str">
        <f t="shared" si="7"/>
        <v/>
      </c>
      <c r="AH28" s="274" t="str">
        <f t="shared" si="8"/>
        <v/>
      </c>
      <c r="AI28" s="884"/>
      <c r="AJ28" s="885"/>
      <c r="AK28" s="885"/>
      <c r="AL28" s="885"/>
      <c r="AM28" s="885"/>
      <c r="AN28" s="886"/>
      <c r="AO28" s="262"/>
      <c r="AP28" s="887"/>
      <c r="AQ28" s="888"/>
      <c r="AR28" s="888"/>
      <c r="AS28" s="888"/>
      <c r="AT28" s="888"/>
      <c r="AU28" s="889"/>
      <c r="AV28" s="889"/>
      <c r="AW28" s="889"/>
      <c r="AX28" s="889"/>
      <c r="AY28" s="889"/>
      <c r="AZ28" s="889"/>
      <c r="BA28" s="889"/>
      <c r="BB28" s="889"/>
      <c r="BC28" s="889"/>
      <c r="BD28" s="890"/>
    </row>
    <row r="29" spans="1:56" ht="22.5" customHeight="1" x14ac:dyDescent="0.2">
      <c r="A29" s="273"/>
      <c r="B29" s="272"/>
      <c r="C29" s="894"/>
      <c r="D29" s="895"/>
      <c r="E29" s="895"/>
      <c r="F29" s="895"/>
      <c r="G29" s="895"/>
      <c r="H29" s="895"/>
      <c r="I29" s="895"/>
      <c r="J29" s="895"/>
      <c r="K29" s="895"/>
      <c r="L29" s="895"/>
      <c r="M29" s="896"/>
      <c r="N29" s="875"/>
      <c r="O29" s="876"/>
      <c r="P29" s="877"/>
      <c r="Q29" s="878"/>
      <c r="R29" s="879"/>
      <c r="S29" s="880"/>
      <c r="T29" s="881"/>
      <c r="U29" s="882"/>
      <c r="V29" s="882"/>
      <c r="W29" s="882"/>
      <c r="X29" s="882"/>
      <c r="Y29" s="883"/>
      <c r="Z29" s="280" t="str">
        <f t="shared" si="0"/>
        <v/>
      </c>
      <c r="AA29" s="277" t="str">
        <f t="shared" si="1"/>
        <v/>
      </c>
      <c r="AB29" s="279" t="str">
        <f t="shared" si="2"/>
        <v/>
      </c>
      <c r="AC29" s="278" t="str">
        <f t="shared" si="3"/>
        <v/>
      </c>
      <c r="AD29" s="277" t="str">
        <f t="shared" si="4"/>
        <v/>
      </c>
      <c r="AE29" s="276" t="str">
        <f t="shared" si="5"/>
        <v/>
      </c>
      <c r="AF29" s="275" t="str">
        <f t="shared" si="6"/>
        <v/>
      </c>
      <c r="AG29" s="275" t="str">
        <f t="shared" si="7"/>
        <v/>
      </c>
      <c r="AH29" s="274" t="str">
        <f t="shared" si="8"/>
        <v/>
      </c>
      <c r="AI29" s="884"/>
      <c r="AJ29" s="885"/>
      <c r="AK29" s="885"/>
      <c r="AL29" s="885"/>
      <c r="AM29" s="885"/>
      <c r="AN29" s="886"/>
      <c r="AO29" s="262"/>
      <c r="AP29" s="887"/>
      <c r="AQ29" s="888"/>
      <c r="AR29" s="888"/>
      <c r="AS29" s="888"/>
      <c r="AT29" s="888"/>
      <c r="AU29" s="889"/>
      <c r="AV29" s="889"/>
      <c r="AW29" s="889"/>
      <c r="AX29" s="889"/>
      <c r="AY29" s="889"/>
      <c r="AZ29" s="889"/>
      <c r="BA29" s="889"/>
      <c r="BB29" s="889"/>
      <c r="BC29" s="889"/>
      <c r="BD29" s="890"/>
    </row>
    <row r="30" spans="1:56" ht="22.5" customHeight="1" x14ac:dyDescent="0.2">
      <c r="A30" s="273"/>
      <c r="B30" s="272"/>
      <c r="C30" s="894"/>
      <c r="D30" s="895"/>
      <c r="E30" s="895"/>
      <c r="F30" s="895"/>
      <c r="G30" s="895"/>
      <c r="H30" s="895"/>
      <c r="I30" s="895"/>
      <c r="J30" s="895"/>
      <c r="K30" s="895"/>
      <c r="L30" s="895"/>
      <c r="M30" s="896"/>
      <c r="N30" s="875"/>
      <c r="O30" s="876"/>
      <c r="P30" s="877"/>
      <c r="Q30" s="878"/>
      <c r="R30" s="879"/>
      <c r="S30" s="880"/>
      <c r="T30" s="881"/>
      <c r="U30" s="882"/>
      <c r="V30" s="882"/>
      <c r="W30" s="882"/>
      <c r="X30" s="882"/>
      <c r="Y30" s="883"/>
      <c r="Z30" s="280" t="str">
        <f t="shared" si="0"/>
        <v/>
      </c>
      <c r="AA30" s="277" t="str">
        <f t="shared" si="1"/>
        <v/>
      </c>
      <c r="AB30" s="279" t="str">
        <f t="shared" si="2"/>
        <v/>
      </c>
      <c r="AC30" s="278" t="str">
        <f t="shared" si="3"/>
        <v/>
      </c>
      <c r="AD30" s="277" t="str">
        <f t="shared" si="4"/>
        <v/>
      </c>
      <c r="AE30" s="276" t="str">
        <f t="shared" si="5"/>
        <v/>
      </c>
      <c r="AF30" s="275" t="str">
        <f t="shared" si="6"/>
        <v/>
      </c>
      <c r="AG30" s="275" t="str">
        <f t="shared" si="7"/>
        <v/>
      </c>
      <c r="AH30" s="274" t="str">
        <f t="shared" si="8"/>
        <v/>
      </c>
      <c r="AI30" s="884"/>
      <c r="AJ30" s="885"/>
      <c r="AK30" s="885"/>
      <c r="AL30" s="885"/>
      <c r="AM30" s="885"/>
      <c r="AN30" s="886"/>
      <c r="AO30" s="262"/>
      <c r="AP30" s="887"/>
      <c r="AQ30" s="888"/>
      <c r="AR30" s="888"/>
      <c r="AS30" s="888"/>
      <c r="AT30" s="888"/>
      <c r="AU30" s="889"/>
      <c r="AV30" s="889"/>
      <c r="AW30" s="889"/>
      <c r="AX30" s="889"/>
      <c r="AY30" s="889"/>
      <c r="AZ30" s="889"/>
      <c r="BA30" s="889"/>
      <c r="BB30" s="889"/>
      <c r="BC30" s="889"/>
      <c r="BD30" s="890"/>
    </row>
    <row r="31" spans="1:56" ht="22.5" customHeight="1" thickBot="1" x14ac:dyDescent="0.25">
      <c r="A31" s="307"/>
      <c r="B31" s="306"/>
      <c r="C31" s="936"/>
      <c r="D31" s="937"/>
      <c r="E31" s="937"/>
      <c r="F31" s="937"/>
      <c r="G31" s="937"/>
      <c r="H31" s="937"/>
      <c r="I31" s="937"/>
      <c r="J31" s="937"/>
      <c r="K31" s="937"/>
      <c r="L31" s="937"/>
      <c r="M31" s="938"/>
      <c r="N31" s="939"/>
      <c r="O31" s="940"/>
      <c r="P31" s="941"/>
      <c r="Q31" s="942"/>
      <c r="R31" s="943"/>
      <c r="S31" s="944"/>
      <c r="T31" s="945"/>
      <c r="U31" s="946"/>
      <c r="V31" s="946"/>
      <c r="W31" s="946"/>
      <c r="X31" s="946"/>
      <c r="Y31" s="947"/>
      <c r="Z31" s="269" t="str">
        <f t="shared" si="0"/>
        <v/>
      </c>
      <c r="AA31" s="266" t="str">
        <f t="shared" si="1"/>
        <v/>
      </c>
      <c r="AB31" s="268" t="str">
        <f t="shared" si="2"/>
        <v/>
      </c>
      <c r="AC31" s="267" t="str">
        <f t="shared" si="3"/>
        <v/>
      </c>
      <c r="AD31" s="266" t="str">
        <f t="shared" si="4"/>
        <v/>
      </c>
      <c r="AE31" s="265" t="str">
        <f t="shared" si="5"/>
        <v/>
      </c>
      <c r="AF31" s="264" t="str">
        <f t="shared" si="6"/>
        <v/>
      </c>
      <c r="AG31" s="264" t="str">
        <f t="shared" si="7"/>
        <v/>
      </c>
      <c r="AH31" s="263" t="str">
        <f t="shared" si="8"/>
        <v/>
      </c>
      <c r="AI31" s="927"/>
      <c r="AJ31" s="928"/>
      <c r="AK31" s="928"/>
      <c r="AL31" s="928"/>
      <c r="AM31" s="928"/>
      <c r="AN31" s="929"/>
      <c r="AO31" s="262"/>
      <c r="AP31" s="930"/>
      <c r="AQ31" s="931"/>
      <c r="AR31" s="931"/>
      <c r="AS31" s="931"/>
      <c r="AT31" s="931"/>
      <c r="AU31" s="924"/>
      <c r="AV31" s="924"/>
      <c r="AW31" s="924"/>
      <c r="AX31" s="924"/>
      <c r="AY31" s="924"/>
      <c r="AZ31" s="924"/>
      <c r="BA31" s="924"/>
      <c r="BB31" s="924"/>
      <c r="BC31" s="924"/>
      <c r="BD31" s="925"/>
    </row>
    <row r="32" spans="1:56" ht="7.5" customHeight="1" thickTop="1" x14ac:dyDescent="0.2">
      <c r="A32" s="298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305"/>
      <c r="O32" s="305"/>
      <c r="P32" s="305"/>
      <c r="Q32" s="305"/>
      <c r="R32" s="305"/>
      <c r="S32" s="305"/>
      <c r="T32" s="914" t="s">
        <v>161</v>
      </c>
      <c r="U32" s="915"/>
      <c r="V32" s="915"/>
      <c r="W32" s="915"/>
      <c r="X32" s="915"/>
      <c r="Y32" s="916"/>
      <c r="Z32" s="948" t="str">
        <f>IF($C20="","",LEFT(RIGHT(" " &amp;SUMPRODUCT(ROUND(($N20:$N31)*($T20:$T31),0)),9),1))</f>
        <v/>
      </c>
      <c r="AA32" s="912" t="str">
        <f>IF($C20="","",LEFT(RIGHT(" " &amp;SUMPRODUCT(ROUND(($N20:$N31)*($T20:$T31),0)),8),1))</f>
        <v/>
      </c>
      <c r="AB32" s="920" t="str">
        <f>IF($C20="","",LEFT(RIGHT(" " &amp;SUMPRODUCT(ROUND(($N20:$N31)*($T20:$T31),0)),7),1))</f>
        <v/>
      </c>
      <c r="AC32" s="922" t="str">
        <f>IF($C20="","",LEFT(RIGHT(" " &amp;SUMPRODUCT(ROUND(($N20:$N31)*($T20:$T31),0)),6),1))</f>
        <v/>
      </c>
      <c r="AD32" s="912" t="str">
        <f>IF($C20="","",LEFT(RIGHT(" " &amp;SUMPRODUCT(ROUND(($N20:$N31)*($T20:$T31),0)),5),1))</f>
        <v/>
      </c>
      <c r="AE32" s="905" t="str">
        <f>IF($C20="","",LEFT(RIGHT(" " &amp;SUMPRODUCT(ROUND(($N20:$N31)*($T20:$T31),0)),4),1))</f>
        <v/>
      </c>
      <c r="AF32" s="910" t="str">
        <f>IF($C20="","",LEFT(RIGHT(" " &amp;SUMPRODUCT(ROUND(($N20:$N31)*($T20:$T31),0)),3),1))</f>
        <v/>
      </c>
      <c r="AG32" s="912" t="str">
        <f>IF($C20="","",LEFT(RIGHT(" " &amp;SUMPRODUCT(ROUND(($N20:$N31)*($T20:$T31),0)),2),1))</f>
        <v/>
      </c>
      <c r="AH32" s="901" t="str">
        <f>IF($C20="","",LEFT(RIGHT(" " &amp;SUMPRODUCT(ROUND(($N20:$N31)*($T20:$T31),0)),1),1))</f>
        <v/>
      </c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</row>
    <row r="33" spans="1:56" ht="15" customHeight="1" x14ac:dyDescent="0.2">
      <c r="A33" s="298"/>
      <c r="B33" s="297"/>
      <c r="C33" s="903"/>
      <c r="D33" s="903"/>
      <c r="E33" s="903"/>
      <c r="F33" s="903"/>
      <c r="G33" s="903"/>
      <c r="H33" s="903"/>
      <c r="I33" s="903"/>
      <c r="J33" s="903"/>
      <c r="K33" s="903"/>
      <c r="L33" s="903"/>
      <c r="M33" s="903"/>
      <c r="N33" s="904"/>
      <c r="O33" s="904"/>
      <c r="P33" s="904"/>
      <c r="Q33" s="904"/>
      <c r="R33" s="904"/>
      <c r="S33" s="904"/>
      <c r="T33" s="917"/>
      <c r="U33" s="918"/>
      <c r="V33" s="918"/>
      <c r="W33" s="918"/>
      <c r="X33" s="918"/>
      <c r="Y33" s="919"/>
      <c r="Z33" s="949"/>
      <c r="AA33" s="913"/>
      <c r="AB33" s="921"/>
      <c r="AC33" s="923"/>
      <c r="AD33" s="913"/>
      <c r="AE33" s="906"/>
      <c r="AF33" s="911"/>
      <c r="AG33" s="913"/>
      <c r="AH33" s="902"/>
      <c r="AI33" s="193"/>
      <c r="AJ33" s="299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</row>
    <row r="34" spans="1:56" ht="22.5" customHeight="1" x14ac:dyDescent="0.2">
      <c r="A34" s="298"/>
      <c r="B34" s="297"/>
      <c r="C34" s="903"/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4"/>
      <c r="O34" s="907"/>
      <c r="P34" s="907"/>
      <c r="Q34" s="904"/>
      <c r="R34" s="907"/>
      <c r="S34" s="907"/>
      <c r="T34" s="908" t="s">
        <v>133</v>
      </c>
      <c r="U34" s="909"/>
      <c r="V34" s="909"/>
      <c r="W34" s="303" t="s">
        <v>176</v>
      </c>
      <c r="X34" s="302">
        <v>10</v>
      </c>
      <c r="Y34" s="301" t="s">
        <v>175</v>
      </c>
      <c r="Z34" s="280" t="str">
        <f>IF($C20="","",LEFT(RIGHT(" " &amp;ROUND(SUMPRODUCT($N20:$N31,$T20:$T31)*X34/100,0),9),1))</f>
        <v/>
      </c>
      <c r="AA34" s="277" t="str">
        <f>IF($C20="","",LEFT(RIGHT(" " &amp;ROUND(SUMPRODUCT($N20:$N31,$T20:$T31)*X34/100,0),8),1))</f>
        <v/>
      </c>
      <c r="AB34" s="279" t="str">
        <f>IF($C20="","",LEFT(RIGHT(" " &amp;ROUND(SUMPRODUCT($N20:$N31,$T20:$T31)*X34/100,0),7),1))</f>
        <v/>
      </c>
      <c r="AC34" s="278" t="str">
        <f>IF($C20="","",LEFT(RIGHT(" " &amp;ROUND(SUMPRODUCT($N20:$N31,$T20:$T31)*X34/100,0),6),1))</f>
        <v/>
      </c>
      <c r="AD34" s="277" t="str">
        <f>IF($C20="","",LEFT(RIGHT(" " &amp;ROUND(SUMPRODUCT($N20:$N31,$T20:$T31)*X34/100,0),5),1))</f>
        <v/>
      </c>
      <c r="AE34" s="276" t="str">
        <f>IF($C20="","",LEFT(RIGHT(" " &amp;ROUND(SUMPRODUCT($N20:$N31,$T20:$T31)*X34/100,0),4),1))</f>
        <v/>
      </c>
      <c r="AF34" s="275" t="str">
        <f>IF($C20="","",LEFT(RIGHT(" " &amp;ROUND(SUMPRODUCT($N20:$N31,$T20:$T31)*X34/100,0),3),1))</f>
        <v/>
      </c>
      <c r="AG34" s="275" t="str">
        <f>IF($C20="","",LEFT(RIGHT(" " &amp;ROUND(SUMPRODUCT($N20:$N31,$T20:$T31)*X34/100,0),2),1))</f>
        <v/>
      </c>
      <c r="AH34" s="300" t="str">
        <f>IF($C20="","",LEFT(RIGHT(" " &amp;ROUND(SUMPRODUCT($N20:$N31,$T20:$T31)*X34/100,0),1),1))</f>
        <v/>
      </c>
      <c r="AJ34" s="299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</row>
    <row r="35" spans="1:56" ht="22.5" customHeight="1" thickBot="1" x14ac:dyDescent="0.25">
      <c r="A35" s="298"/>
      <c r="B35" s="297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4"/>
      <c r="O35" s="904"/>
      <c r="P35" s="904"/>
      <c r="Q35" s="904"/>
      <c r="R35" s="904"/>
      <c r="S35" s="904"/>
      <c r="T35" s="933" t="s">
        <v>174</v>
      </c>
      <c r="U35" s="934"/>
      <c r="V35" s="934"/>
      <c r="W35" s="934"/>
      <c r="X35" s="934"/>
      <c r="Y35" s="935"/>
      <c r="Z35" s="296" t="str">
        <f>IF($C20="","",LEFT(RIGHT(" " &amp;(SUMPRODUCT(ROUND(($N20:$N31)*($T20:$T31),0))+ROUND(SUMPRODUCT($N20:$N31,$T20:$T31)*X34/100,0)),9),1))</f>
        <v/>
      </c>
      <c r="AA35" s="293" t="str">
        <f>IF($C20="","",LEFT(RIGHT(" " &amp;(SUMPRODUCT(ROUND(($N20:$N31)*($T20:$T31),0))+ROUND(SUMPRODUCT($N20:$N31,$T20:$T31)*X34/100,0)),8),1))</f>
        <v/>
      </c>
      <c r="AB35" s="295" t="str">
        <f>IF($C20="","",LEFT(RIGHT(" " &amp;(SUMPRODUCT(ROUND(($N20:$N31)*($T20:$T31),0))+ROUND(SUMPRODUCT($N20:$N31,$T20:$T31)*X34/100,0)),7),1))</f>
        <v/>
      </c>
      <c r="AC35" s="294" t="str">
        <f>IF($C20="","",LEFT(RIGHT(" " &amp;(SUMPRODUCT(ROUND(($N20:$N31)*($T20:$T31),0))+ROUND(SUMPRODUCT($N20:$N31,$T20:$T31)*X34/100,0)),6),1))</f>
        <v/>
      </c>
      <c r="AD35" s="293" t="str">
        <f>IF($C20="","",LEFT(RIGHT(" " &amp;(SUMPRODUCT(ROUND(($N20:$N31)*($T20:$T31),0))+ROUND(SUMPRODUCT($N20:$N31,$T20:$T31)*X34/100,0)),5),1))</f>
        <v/>
      </c>
      <c r="AE35" s="292" t="str">
        <f>IF($C20="","",LEFT(RIGHT(" " &amp;(SUMPRODUCT(ROUND(($N20:$N31)*($T20:$T31),0))+ROUND(SUMPRODUCT($N20:$N31,$T20:$T31)*X34/100,0)),4),1))</f>
        <v/>
      </c>
      <c r="AF35" s="291" t="str">
        <f>IF($C20="","",LEFT(RIGHT(" " &amp;(SUMPRODUCT(ROUND(($N20:$N31)*($T20:$T31),0))+ROUND(SUMPRODUCT($N20:$N31,$T20:$T31)*X34/100,0)),3),1))</f>
        <v/>
      </c>
      <c r="AG35" s="291" t="str">
        <f>IF($C20="","",LEFT(RIGHT(" " &amp;(SUMPRODUCT(ROUND(($N20:$N31)*($T20:$T31),0))+ROUND(SUMPRODUCT($N20:$N31,$T20:$T31)*X34/100,0)),2),1))</f>
        <v/>
      </c>
      <c r="AH35" s="290" t="str">
        <f>IF($C20="","",LEFT(RIGHT(" " &amp;(SUMPRODUCT(ROUND(($N20:$N31)*($T20:$T31),0))+ROUND(SUMPRODUCT($N20:$N31,$T20:$T31)*X34/100,0)),1),1))</f>
        <v/>
      </c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</row>
    <row r="36" spans="1:56" ht="11.25" customHeight="1" thickTop="1" x14ac:dyDescent="0.2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</row>
    <row r="37" spans="1:56" ht="24" customHeight="1" x14ac:dyDescent="0.2">
      <c r="A37" s="950" t="s">
        <v>171</v>
      </c>
      <c r="B37" s="950"/>
      <c r="C37" s="950"/>
      <c r="D37" s="951" t="str">
        <f>IF($AL$7="","",$AL$7)</f>
        <v/>
      </c>
      <c r="E37" s="951"/>
      <c r="F37" s="951"/>
      <c r="G37" s="951"/>
      <c r="H37" s="951"/>
      <c r="I37" s="951"/>
      <c r="J37" s="951"/>
      <c r="Q37" s="830" t="s">
        <v>170</v>
      </c>
      <c r="R37" s="830"/>
      <c r="S37" s="830"/>
      <c r="T37" s="830"/>
      <c r="U37" s="830"/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H37" s="286" t="s">
        <v>173</v>
      </c>
      <c r="AI37" s="286"/>
      <c r="AJ37" s="872"/>
      <c r="AK37" s="872"/>
      <c r="AL37" s="285" t="s">
        <v>172</v>
      </c>
      <c r="AM37" s="872"/>
      <c r="AN37" s="872"/>
      <c r="AS37" s="932" t="str">
        <f>IF($AS$1="","",$AS$1)</f>
        <v>平成</v>
      </c>
      <c r="AT37" s="932"/>
      <c r="AU37" s="932"/>
      <c r="AV37" s="926" t="str">
        <f>IF($AV$1="","",$AV$1)</f>
        <v/>
      </c>
      <c r="AW37" s="926"/>
      <c r="AX37" s="284" t="s">
        <v>158</v>
      </c>
      <c r="AY37" s="926" t="str">
        <f>IF($AY$1="","",$AY$1)</f>
        <v/>
      </c>
      <c r="AZ37" s="926"/>
      <c r="BA37" s="284" t="s">
        <v>167</v>
      </c>
      <c r="BB37" s="926" t="str">
        <f>IF($BB$1="","",$BB$1)</f>
        <v/>
      </c>
      <c r="BC37" s="926"/>
      <c r="BD37" s="284" t="s">
        <v>156</v>
      </c>
    </row>
    <row r="38" spans="1:56" ht="11.25" customHeight="1" thickBot="1" x14ac:dyDescent="0.25">
      <c r="AC38" s="283"/>
      <c r="AD38" s="283"/>
    </row>
    <row r="39" spans="1:56" ht="23.25" customHeight="1" thickTop="1" x14ac:dyDescent="0.2">
      <c r="A39" s="282" t="s">
        <v>167</v>
      </c>
      <c r="B39" s="281" t="s">
        <v>156</v>
      </c>
      <c r="C39" s="863" t="s">
        <v>166</v>
      </c>
      <c r="D39" s="864"/>
      <c r="E39" s="864"/>
      <c r="F39" s="864"/>
      <c r="G39" s="864"/>
      <c r="H39" s="864"/>
      <c r="I39" s="864"/>
      <c r="J39" s="864"/>
      <c r="K39" s="864"/>
      <c r="L39" s="864"/>
      <c r="M39" s="893"/>
      <c r="N39" s="866" t="s">
        <v>128</v>
      </c>
      <c r="O39" s="867"/>
      <c r="P39" s="868"/>
      <c r="Q39" s="866" t="s">
        <v>165</v>
      </c>
      <c r="R39" s="867"/>
      <c r="S39" s="868"/>
      <c r="T39" s="866" t="s">
        <v>127</v>
      </c>
      <c r="U39" s="867"/>
      <c r="V39" s="867"/>
      <c r="W39" s="867"/>
      <c r="X39" s="867"/>
      <c r="Y39" s="868"/>
      <c r="Z39" s="866" t="s">
        <v>164</v>
      </c>
      <c r="AA39" s="867"/>
      <c r="AB39" s="867"/>
      <c r="AC39" s="867"/>
      <c r="AD39" s="867"/>
      <c r="AE39" s="867"/>
      <c r="AF39" s="867"/>
      <c r="AG39" s="867"/>
      <c r="AH39" s="868"/>
      <c r="AI39" s="863" t="s">
        <v>163</v>
      </c>
      <c r="AJ39" s="864"/>
      <c r="AK39" s="864"/>
      <c r="AL39" s="864"/>
      <c r="AM39" s="864"/>
      <c r="AN39" s="865"/>
      <c r="AO39" s="262"/>
      <c r="AP39" s="869" t="s">
        <v>162</v>
      </c>
      <c r="AQ39" s="870"/>
      <c r="AR39" s="870"/>
      <c r="AS39" s="870"/>
      <c r="AT39" s="870"/>
      <c r="AU39" s="870"/>
      <c r="AV39" s="870"/>
      <c r="AW39" s="870"/>
      <c r="AX39" s="870"/>
      <c r="AY39" s="870"/>
      <c r="AZ39" s="870"/>
      <c r="BA39" s="870"/>
      <c r="BB39" s="870"/>
      <c r="BC39" s="870"/>
      <c r="BD39" s="871"/>
    </row>
    <row r="40" spans="1:56" ht="22.5" customHeight="1" x14ac:dyDescent="0.2">
      <c r="A40" s="273"/>
      <c r="B40" s="272"/>
      <c r="C40" s="894"/>
      <c r="D40" s="895"/>
      <c r="E40" s="895"/>
      <c r="F40" s="895"/>
      <c r="G40" s="895"/>
      <c r="H40" s="895"/>
      <c r="I40" s="895"/>
      <c r="J40" s="895"/>
      <c r="K40" s="895"/>
      <c r="L40" s="895"/>
      <c r="M40" s="896"/>
      <c r="N40" s="875"/>
      <c r="O40" s="876"/>
      <c r="P40" s="877"/>
      <c r="Q40" s="878"/>
      <c r="R40" s="879"/>
      <c r="S40" s="880"/>
      <c r="T40" s="881"/>
      <c r="U40" s="882"/>
      <c r="V40" s="882"/>
      <c r="W40" s="882"/>
      <c r="X40" s="882"/>
      <c r="Y40" s="883"/>
      <c r="Z40" s="280" t="str">
        <f t="shared" ref="Z40:Z60" si="9">IF($T40="","",LEFT(RIGHT(" " &amp;ROUND($N40*$T40,0),9),1))</f>
        <v/>
      </c>
      <c r="AA40" s="277" t="str">
        <f t="shared" ref="AA40:AA60" si="10">IF($T40="","",LEFT(RIGHT(" " &amp;ROUND($N40*$T40,0),8),1))</f>
        <v/>
      </c>
      <c r="AB40" s="279" t="str">
        <f t="shared" ref="AB40:AB60" si="11">IF($T40="","",LEFT(RIGHT(" " &amp;ROUND($N40*$T40,0),7),1))</f>
        <v/>
      </c>
      <c r="AC40" s="278" t="str">
        <f t="shared" ref="AC40:AC60" si="12">IF($T40="","",LEFT(RIGHT(" " &amp;ROUND($N40*$T40,0),6),1))</f>
        <v/>
      </c>
      <c r="AD40" s="277" t="str">
        <f t="shared" ref="AD40:AD60" si="13">IF($T40="","",LEFT(RIGHT(" " &amp;ROUND($N40*$T40,0),5),1))</f>
        <v/>
      </c>
      <c r="AE40" s="276" t="str">
        <f t="shared" ref="AE40:AE60" si="14">IF($T40="","",LEFT(RIGHT(" " &amp;ROUND($N40*$T40,0),4),1))</f>
        <v/>
      </c>
      <c r="AF40" s="275" t="str">
        <f t="shared" ref="AF40:AF60" si="15">IF($T40="","",LEFT(RIGHT(" " &amp;ROUND($N40*$T40,0),3),1))</f>
        <v/>
      </c>
      <c r="AG40" s="275" t="str">
        <f t="shared" ref="AG40:AG60" si="16">IF($T40="","",LEFT(RIGHT(" " &amp;ROUND($N40*$T40,0),2),1))</f>
        <v/>
      </c>
      <c r="AH40" s="274" t="str">
        <f t="shared" ref="AH40:AH60" si="17">IF($T40="","",LEFT(RIGHT(" " &amp;ROUND($N40*$T40,0),1),1))</f>
        <v/>
      </c>
      <c r="AI40" s="884"/>
      <c r="AJ40" s="885"/>
      <c r="AK40" s="885"/>
      <c r="AL40" s="885"/>
      <c r="AM40" s="885"/>
      <c r="AN40" s="886"/>
      <c r="AO40" s="262"/>
      <c r="AP40" s="887"/>
      <c r="AQ40" s="888"/>
      <c r="AR40" s="888"/>
      <c r="AS40" s="888"/>
      <c r="AT40" s="888"/>
      <c r="AU40" s="889"/>
      <c r="AV40" s="889"/>
      <c r="AW40" s="889"/>
      <c r="AX40" s="889"/>
      <c r="AY40" s="889"/>
      <c r="AZ40" s="889"/>
      <c r="BA40" s="889"/>
      <c r="BB40" s="889"/>
      <c r="BC40" s="889"/>
      <c r="BD40" s="890"/>
    </row>
    <row r="41" spans="1:56" ht="22.5" customHeight="1" x14ac:dyDescent="0.2">
      <c r="A41" s="273"/>
      <c r="B41" s="272"/>
      <c r="C41" s="894"/>
      <c r="D41" s="895"/>
      <c r="E41" s="895"/>
      <c r="F41" s="895"/>
      <c r="G41" s="895"/>
      <c r="H41" s="895"/>
      <c r="I41" s="895"/>
      <c r="J41" s="895"/>
      <c r="K41" s="895"/>
      <c r="L41" s="895"/>
      <c r="M41" s="896"/>
      <c r="N41" s="875"/>
      <c r="O41" s="876"/>
      <c r="P41" s="877"/>
      <c r="Q41" s="878"/>
      <c r="R41" s="879"/>
      <c r="S41" s="880"/>
      <c r="T41" s="881"/>
      <c r="U41" s="882"/>
      <c r="V41" s="882"/>
      <c r="W41" s="882"/>
      <c r="X41" s="882"/>
      <c r="Y41" s="883"/>
      <c r="Z41" s="280" t="str">
        <f t="shared" si="9"/>
        <v/>
      </c>
      <c r="AA41" s="277" t="str">
        <f t="shared" si="10"/>
        <v/>
      </c>
      <c r="AB41" s="279" t="str">
        <f t="shared" si="11"/>
        <v/>
      </c>
      <c r="AC41" s="278" t="str">
        <f t="shared" si="12"/>
        <v/>
      </c>
      <c r="AD41" s="277" t="str">
        <f t="shared" si="13"/>
        <v/>
      </c>
      <c r="AE41" s="276" t="str">
        <f t="shared" si="14"/>
        <v/>
      </c>
      <c r="AF41" s="275" t="str">
        <f t="shared" si="15"/>
        <v/>
      </c>
      <c r="AG41" s="275" t="str">
        <f t="shared" si="16"/>
        <v/>
      </c>
      <c r="AH41" s="274" t="str">
        <f t="shared" si="17"/>
        <v/>
      </c>
      <c r="AI41" s="884"/>
      <c r="AJ41" s="885"/>
      <c r="AK41" s="885"/>
      <c r="AL41" s="885"/>
      <c r="AM41" s="885"/>
      <c r="AN41" s="886"/>
      <c r="AO41" s="262"/>
      <c r="AP41" s="887"/>
      <c r="AQ41" s="888"/>
      <c r="AR41" s="888"/>
      <c r="AS41" s="888"/>
      <c r="AT41" s="888"/>
      <c r="AU41" s="889"/>
      <c r="AV41" s="889"/>
      <c r="AW41" s="889"/>
      <c r="AX41" s="889"/>
      <c r="AY41" s="889"/>
      <c r="AZ41" s="889"/>
      <c r="BA41" s="889"/>
      <c r="BB41" s="889"/>
      <c r="BC41" s="889"/>
      <c r="BD41" s="890"/>
    </row>
    <row r="42" spans="1:56" ht="22.5" customHeight="1" x14ac:dyDescent="0.2">
      <c r="A42" s="273"/>
      <c r="B42" s="272"/>
      <c r="C42" s="894"/>
      <c r="D42" s="895"/>
      <c r="E42" s="895"/>
      <c r="F42" s="895"/>
      <c r="G42" s="895"/>
      <c r="H42" s="895"/>
      <c r="I42" s="895"/>
      <c r="J42" s="895"/>
      <c r="K42" s="895"/>
      <c r="L42" s="895"/>
      <c r="M42" s="896"/>
      <c r="N42" s="875"/>
      <c r="O42" s="876"/>
      <c r="P42" s="877"/>
      <c r="Q42" s="878"/>
      <c r="R42" s="879"/>
      <c r="S42" s="880"/>
      <c r="T42" s="881"/>
      <c r="U42" s="882"/>
      <c r="V42" s="882"/>
      <c r="W42" s="882"/>
      <c r="X42" s="882"/>
      <c r="Y42" s="883"/>
      <c r="Z42" s="280" t="str">
        <f t="shared" si="9"/>
        <v/>
      </c>
      <c r="AA42" s="277" t="str">
        <f t="shared" si="10"/>
        <v/>
      </c>
      <c r="AB42" s="279" t="str">
        <f t="shared" si="11"/>
        <v/>
      </c>
      <c r="AC42" s="278" t="str">
        <f t="shared" si="12"/>
        <v/>
      </c>
      <c r="AD42" s="277" t="str">
        <f t="shared" si="13"/>
        <v/>
      </c>
      <c r="AE42" s="276" t="str">
        <f t="shared" si="14"/>
        <v/>
      </c>
      <c r="AF42" s="275" t="str">
        <f t="shared" si="15"/>
        <v/>
      </c>
      <c r="AG42" s="275" t="str">
        <f t="shared" si="16"/>
        <v/>
      </c>
      <c r="AH42" s="274" t="str">
        <f t="shared" si="17"/>
        <v/>
      </c>
      <c r="AI42" s="884"/>
      <c r="AJ42" s="885"/>
      <c r="AK42" s="885"/>
      <c r="AL42" s="885"/>
      <c r="AM42" s="885"/>
      <c r="AN42" s="886"/>
      <c r="AO42" s="262"/>
      <c r="AP42" s="887"/>
      <c r="AQ42" s="888"/>
      <c r="AR42" s="888"/>
      <c r="AS42" s="888"/>
      <c r="AT42" s="888"/>
      <c r="AU42" s="889"/>
      <c r="AV42" s="889"/>
      <c r="AW42" s="889"/>
      <c r="AX42" s="889"/>
      <c r="AY42" s="889"/>
      <c r="AZ42" s="889"/>
      <c r="BA42" s="889"/>
      <c r="BB42" s="889"/>
      <c r="BC42" s="889"/>
      <c r="BD42" s="890"/>
    </row>
    <row r="43" spans="1:56" ht="22.5" customHeight="1" x14ac:dyDescent="0.2">
      <c r="A43" s="273"/>
      <c r="B43" s="272"/>
      <c r="C43" s="894"/>
      <c r="D43" s="895"/>
      <c r="E43" s="895"/>
      <c r="F43" s="895"/>
      <c r="G43" s="895"/>
      <c r="H43" s="895"/>
      <c r="I43" s="895"/>
      <c r="J43" s="895"/>
      <c r="K43" s="895"/>
      <c r="L43" s="895"/>
      <c r="M43" s="896"/>
      <c r="N43" s="875"/>
      <c r="O43" s="876"/>
      <c r="P43" s="877"/>
      <c r="Q43" s="878"/>
      <c r="R43" s="879"/>
      <c r="S43" s="880"/>
      <c r="T43" s="881"/>
      <c r="U43" s="882"/>
      <c r="V43" s="882"/>
      <c r="W43" s="882"/>
      <c r="X43" s="882"/>
      <c r="Y43" s="883"/>
      <c r="Z43" s="280" t="str">
        <f t="shared" si="9"/>
        <v/>
      </c>
      <c r="AA43" s="277" t="str">
        <f t="shared" si="10"/>
        <v/>
      </c>
      <c r="AB43" s="279" t="str">
        <f t="shared" si="11"/>
        <v/>
      </c>
      <c r="AC43" s="278" t="str">
        <f t="shared" si="12"/>
        <v/>
      </c>
      <c r="AD43" s="277" t="str">
        <f t="shared" si="13"/>
        <v/>
      </c>
      <c r="AE43" s="276" t="str">
        <f t="shared" si="14"/>
        <v/>
      </c>
      <c r="AF43" s="275" t="str">
        <f t="shared" si="15"/>
        <v/>
      </c>
      <c r="AG43" s="275" t="str">
        <f t="shared" si="16"/>
        <v/>
      </c>
      <c r="AH43" s="274" t="str">
        <f t="shared" si="17"/>
        <v/>
      </c>
      <c r="AI43" s="884"/>
      <c r="AJ43" s="885"/>
      <c r="AK43" s="885"/>
      <c r="AL43" s="885"/>
      <c r="AM43" s="885"/>
      <c r="AN43" s="886"/>
      <c r="AO43" s="262"/>
      <c r="AP43" s="887"/>
      <c r="AQ43" s="888"/>
      <c r="AR43" s="888"/>
      <c r="AS43" s="888"/>
      <c r="AT43" s="888"/>
      <c r="AU43" s="889"/>
      <c r="AV43" s="889"/>
      <c r="AW43" s="889"/>
      <c r="AX43" s="889"/>
      <c r="AY43" s="889"/>
      <c r="AZ43" s="889"/>
      <c r="BA43" s="889"/>
      <c r="BB43" s="889"/>
      <c r="BC43" s="889"/>
      <c r="BD43" s="890"/>
    </row>
    <row r="44" spans="1:56" ht="22.5" customHeight="1" x14ac:dyDescent="0.2">
      <c r="A44" s="273"/>
      <c r="B44" s="272"/>
      <c r="C44" s="894"/>
      <c r="D44" s="895"/>
      <c r="E44" s="895"/>
      <c r="F44" s="895"/>
      <c r="G44" s="895"/>
      <c r="H44" s="895"/>
      <c r="I44" s="895"/>
      <c r="J44" s="895"/>
      <c r="K44" s="895"/>
      <c r="L44" s="895"/>
      <c r="M44" s="896"/>
      <c r="N44" s="875"/>
      <c r="O44" s="876"/>
      <c r="P44" s="877"/>
      <c r="Q44" s="878"/>
      <c r="R44" s="879"/>
      <c r="S44" s="880"/>
      <c r="T44" s="881"/>
      <c r="U44" s="882"/>
      <c r="V44" s="882"/>
      <c r="W44" s="882"/>
      <c r="X44" s="882"/>
      <c r="Y44" s="883"/>
      <c r="Z44" s="280" t="str">
        <f t="shared" si="9"/>
        <v/>
      </c>
      <c r="AA44" s="277" t="str">
        <f t="shared" si="10"/>
        <v/>
      </c>
      <c r="AB44" s="279" t="str">
        <f t="shared" si="11"/>
        <v/>
      </c>
      <c r="AC44" s="278" t="str">
        <f t="shared" si="12"/>
        <v/>
      </c>
      <c r="AD44" s="277" t="str">
        <f t="shared" si="13"/>
        <v/>
      </c>
      <c r="AE44" s="276" t="str">
        <f t="shared" si="14"/>
        <v/>
      </c>
      <c r="AF44" s="275" t="str">
        <f t="shared" si="15"/>
        <v/>
      </c>
      <c r="AG44" s="275" t="str">
        <f t="shared" si="16"/>
        <v/>
      </c>
      <c r="AH44" s="274" t="str">
        <f t="shared" si="17"/>
        <v/>
      </c>
      <c r="AI44" s="884"/>
      <c r="AJ44" s="885"/>
      <c r="AK44" s="885"/>
      <c r="AL44" s="885"/>
      <c r="AM44" s="885"/>
      <c r="AN44" s="886"/>
      <c r="AO44" s="262"/>
      <c r="AP44" s="887"/>
      <c r="AQ44" s="888"/>
      <c r="AR44" s="888"/>
      <c r="AS44" s="888"/>
      <c r="AT44" s="888"/>
      <c r="AU44" s="889"/>
      <c r="AV44" s="889"/>
      <c r="AW44" s="889"/>
      <c r="AX44" s="889"/>
      <c r="AY44" s="889"/>
      <c r="AZ44" s="889"/>
      <c r="BA44" s="889"/>
      <c r="BB44" s="889"/>
      <c r="BC44" s="889"/>
      <c r="BD44" s="890"/>
    </row>
    <row r="45" spans="1:56" ht="22.5" customHeight="1" x14ac:dyDescent="0.2">
      <c r="A45" s="273"/>
      <c r="B45" s="272"/>
      <c r="C45" s="894"/>
      <c r="D45" s="895"/>
      <c r="E45" s="895"/>
      <c r="F45" s="895"/>
      <c r="G45" s="895"/>
      <c r="H45" s="895"/>
      <c r="I45" s="895"/>
      <c r="J45" s="895"/>
      <c r="K45" s="895"/>
      <c r="L45" s="895"/>
      <c r="M45" s="896"/>
      <c r="N45" s="875"/>
      <c r="O45" s="876"/>
      <c r="P45" s="877"/>
      <c r="Q45" s="878"/>
      <c r="R45" s="879"/>
      <c r="S45" s="880"/>
      <c r="T45" s="881"/>
      <c r="U45" s="882"/>
      <c r="V45" s="882"/>
      <c r="W45" s="882"/>
      <c r="X45" s="882"/>
      <c r="Y45" s="883"/>
      <c r="Z45" s="280" t="str">
        <f t="shared" si="9"/>
        <v/>
      </c>
      <c r="AA45" s="277" t="str">
        <f t="shared" si="10"/>
        <v/>
      </c>
      <c r="AB45" s="279" t="str">
        <f t="shared" si="11"/>
        <v/>
      </c>
      <c r="AC45" s="278" t="str">
        <f t="shared" si="12"/>
        <v/>
      </c>
      <c r="AD45" s="277" t="str">
        <f t="shared" si="13"/>
        <v/>
      </c>
      <c r="AE45" s="276" t="str">
        <f t="shared" si="14"/>
        <v/>
      </c>
      <c r="AF45" s="275" t="str">
        <f t="shared" si="15"/>
        <v/>
      </c>
      <c r="AG45" s="275" t="str">
        <f t="shared" si="16"/>
        <v/>
      </c>
      <c r="AH45" s="274" t="str">
        <f t="shared" si="17"/>
        <v/>
      </c>
      <c r="AI45" s="884"/>
      <c r="AJ45" s="885"/>
      <c r="AK45" s="885"/>
      <c r="AL45" s="885"/>
      <c r="AM45" s="885"/>
      <c r="AN45" s="886"/>
      <c r="AO45" s="262"/>
      <c r="AP45" s="887"/>
      <c r="AQ45" s="888"/>
      <c r="AR45" s="888"/>
      <c r="AS45" s="888"/>
      <c r="AT45" s="888"/>
      <c r="AU45" s="889"/>
      <c r="AV45" s="889"/>
      <c r="AW45" s="889"/>
      <c r="AX45" s="889"/>
      <c r="AY45" s="889"/>
      <c r="AZ45" s="889"/>
      <c r="BA45" s="889"/>
      <c r="BB45" s="889"/>
      <c r="BC45" s="889"/>
      <c r="BD45" s="890"/>
    </row>
    <row r="46" spans="1:56" ht="22.5" customHeight="1" x14ac:dyDescent="0.2">
      <c r="A46" s="273"/>
      <c r="B46" s="272"/>
      <c r="C46" s="894"/>
      <c r="D46" s="895"/>
      <c r="E46" s="895"/>
      <c r="F46" s="895"/>
      <c r="G46" s="895"/>
      <c r="H46" s="895"/>
      <c r="I46" s="895"/>
      <c r="J46" s="895"/>
      <c r="K46" s="895"/>
      <c r="L46" s="895"/>
      <c r="M46" s="896"/>
      <c r="N46" s="875"/>
      <c r="O46" s="876"/>
      <c r="P46" s="877"/>
      <c r="Q46" s="878"/>
      <c r="R46" s="879"/>
      <c r="S46" s="880"/>
      <c r="T46" s="881"/>
      <c r="U46" s="882"/>
      <c r="V46" s="882"/>
      <c r="W46" s="882"/>
      <c r="X46" s="882"/>
      <c r="Y46" s="883"/>
      <c r="Z46" s="280" t="str">
        <f t="shared" si="9"/>
        <v/>
      </c>
      <c r="AA46" s="277" t="str">
        <f t="shared" si="10"/>
        <v/>
      </c>
      <c r="AB46" s="279" t="str">
        <f t="shared" si="11"/>
        <v/>
      </c>
      <c r="AC46" s="278" t="str">
        <f t="shared" si="12"/>
        <v/>
      </c>
      <c r="AD46" s="277" t="str">
        <f t="shared" si="13"/>
        <v/>
      </c>
      <c r="AE46" s="276" t="str">
        <f t="shared" si="14"/>
        <v/>
      </c>
      <c r="AF46" s="275" t="str">
        <f t="shared" si="15"/>
        <v/>
      </c>
      <c r="AG46" s="275" t="str">
        <f t="shared" si="16"/>
        <v/>
      </c>
      <c r="AH46" s="274" t="str">
        <f t="shared" si="17"/>
        <v/>
      </c>
      <c r="AI46" s="884"/>
      <c r="AJ46" s="885"/>
      <c r="AK46" s="885"/>
      <c r="AL46" s="885"/>
      <c r="AM46" s="885"/>
      <c r="AN46" s="886"/>
      <c r="AO46" s="262"/>
      <c r="AP46" s="887"/>
      <c r="AQ46" s="888"/>
      <c r="AR46" s="888"/>
      <c r="AS46" s="888"/>
      <c r="AT46" s="888"/>
      <c r="AU46" s="889"/>
      <c r="AV46" s="889"/>
      <c r="AW46" s="889"/>
      <c r="AX46" s="889"/>
      <c r="AY46" s="889"/>
      <c r="AZ46" s="889"/>
      <c r="BA46" s="889"/>
      <c r="BB46" s="889"/>
      <c r="BC46" s="889"/>
      <c r="BD46" s="890"/>
    </row>
    <row r="47" spans="1:56" ht="22.5" customHeight="1" x14ac:dyDescent="0.2">
      <c r="A47" s="273"/>
      <c r="B47" s="272"/>
      <c r="C47" s="894"/>
      <c r="D47" s="895"/>
      <c r="E47" s="895"/>
      <c r="F47" s="895"/>
      <c r="G47" s="895"/>
      <c r="H47" s="895"/>
      <c r="I47" s="895"/>
      <c r="J47" s="895"/>
      <c r="K47" s="895"/>
      <c r="L47" s="895"/>
      <c r="M47" s="896"/>
      <c r="N47" s="875"/>
      <c r="O47" s="876"/>
      <c r="P47" s="877"/>
      <c r="Q47" s="878"/>
      <c r="R47" s="879"/>
      <c r="S47" s="880"/>
      <c r="T47" s="881"/>
      <c r="U47" s="882"/>
      <c r="V47" s="882"/>
      <c r="W47" s="882"/>
      <c r="X47" s="882"/>
      <c r="Y47" s="883"/>
      <c r="Z47" s="280" t="str">
        <f t="shared" si="9"/>
        <v/>
      </c>
      <c r="AA47" s="277" t="str">
        <f t="shared" si="10"/>
        <v/>
      </c>
      <c r="AB47" s="279" t="str">
        <f t="shared" si="11"/>
        <v/>
      </c>
      <c r="AC47" s="278" t="str">
        <f t="shared" si="12"/>
        <v/>
      </c>
      <c r="AD47" s="277" t="str">
        <f t="shared" si="13"/>
        <v/>
      </c>
      <c r="AE47" s="276" t="str">
        <f t="shared" si="14"/>
        <v/>
      </c>
      <c r="AF47" s="275" t="str">
        <f t="shared" si="15"/>
        <v/>
      </c>
      <c r="AG47" s="275" t="str">
        <f t="shared" si="16"/>
        <v/>
      </c>
      <c r="AH47" s="274" t="str">
        <f t="shared" si="17"/>
        <v/>
      </c>
      <c r="AI47" s="884"/>
      <c r="AJ47" s="885"/>
      <c r="AK47" s="885"/>
      <c r="AL47" s="885"/>
      <c r="AM47" s="885"/>
      <c r="AN47" s="886"/>
      <c r="AO47" s="262"/>
      <c r="AP47" s="887"/>
      <c r="AQ47" s="888"/>
      <c r="AR47" s="888"/>
      <c r="AS47" s="888"/>
      <c r="AT47" s="888"/>
      <c r="AU47" s="889"/>
      <c r="AV47" s="889"/>
      <c r="AW47" s="889"/>
      <c r="AX47" s="889"/>
      <c r="AY47" s="889"/>
      <c r="AZ47" s="889"/>
      <c r="BA47" s="889"/>
      <c r="BB47" s="889"/>
      <c r="BC47" s="889"/>
      <c r="BD47" s="890"/>
    </row>
    <row r="48" spans="1:56" ht="22.5" customHeight="1" x14ac:dyDescent="0.2">
      <c r="A48" s="273"/>
      <c r="B48" s="272"/>
      <c r="C48" s="894"/>
      <c r="D48" s="895"/>
      <c r="E48" s="895"/>
      <c r="F48" s="895"/>
      <c r="G48" s="895"/>
      <c r="H48" s="895"/>
      <c r="I48" s="895"/>
      <c r="J48" s="895"/>
      <c r="K48" s="895"/>
      <c r="L48" s="895"/>
      <c r="M48" s="896"/>
      <c r="N48" s="875"/>
      <c r="O48" s="876"/>
      <c r="P48" s="877"/>
      <c r="Q48" s="878"/>
      <c r="R48" s="879"/>
      <c r="S48" s="880"/>
      <c r="T48" s="881"/>
      <c r="U48" s="882"/>
      <c r="V48" s="882"/>
      <c r="W48" s="882"/>
      <c r="X48" s="882"/>
      <c r="Y48" s="883"/>
      <c r="Z48" s="280" t="str">
        <f t="shared" si="9"/>
        <v/>
      </c>
      <c r="AA48" s="277" t="str">
        <f t="shared" si="10"/>
        <v/>
      </c>
      <c r="AB48" s="279" t="str">
        <f t="shared" si="11"/>
        <v/>
      </c>
      <c r="AC48" s="278" t="str">
        <f t="shared" si="12"/>
        <v/>
      </c>
      <c r="AD48" s="277" t="str">
        <f t="shared" si="13"/>
        <v/>
      </c>
      <c r="AE48" s="276" t="str">
        <f t="shared" si="14"/>
        <v/>
      </c>
      <c r="AF48" s="275" t="str">
        <f t="shared" si="15"/>
        <v/>
      </c>
      <c r="AG48" s="275" t="str">
        <f t="shared" si="16"/>
        <v/>
      </c>
      <c r="AH48" s="274" t="str">
        <f t="shared" si="17"/>
        <v/>
      </c>
      <c r="AI48" s="884"/>
      <c r="AJ48" s="885"/>
      <c r="AK48" s="885"/>
      <c r="AL48" s="885"/>
      <c r="AM48" s="885"/>
      <c r="AN48" s="886"/>
      <c r="AO48" s="262"/>
      <c r="AP48" s="887"/>
      <c r="AQ48" s="888"/>
      <c r="AR48" s="888"/>
      <c r="AS48" s="888"/>
      <c r="AT48" s="888"/>
      <c r="AU48" s="889"/>
      <c r="AV48" s="889"/>
      <c r="AW48" s="889"/>
      <c r="AX48" s="889"/>
      <c r="AY48" s="889"/>
      <c r="AZ48" s="889"/>
      <c r="BA48" s="889"/>
      <c r="BB48" s="889"/>
      <c r="BC48" s="889"/>
      <c r="BD48" s="890"/>
    </row>
    <row r="49" spans="1:56" ht="22.5" customHeight="1" x14ac:dyDescent="0.2">
      <c r="A49" s="273"/>
      <c r="B49" s="272"/>
      <c r="C49" s="894"/>
      <c r="D49" s="895"/>
      <c r="E49" s="895"/>
      <c r="F49" s="895"/>
      <c r="G49" s="895"/>
      <c r="H49" s="895"/>
      <c r="I49" s="895"/>
      <c r="J49" s="895"/>
      <c r="K49" s="895"/>
      <c r="L49" s="895"/>
      <c r="M49" s="896"/>
      <c r="N49" s="875"/>
      <c r="O49" s="876"/>
      <c r="P49" s="877"/>
      <c r="Q49" s="878"/>
      <c r="R49" s="879"/>
      <c r="S49" s="880"/>
      <c r="T49" s="881"/>
      <c r="U49" s="882"/>
      <c r="V49" s="882"/>
      <c r="W49" s="882"/>
      <c r="X49" s="882"/>
      <c r="Y49" s="883"/>
      <c r="Z49" s="280" t="str">
        <f t="shared" si="9"/>
        <v/>
      </c>
      <c r="AA49" s="277" t="str">
        <f t="shared" si="10"/>
        <v/>
      </c>
      <c r="AB49" s="279" t="str">
        <f t="shared" si="11"/>
        <v/>
      </c>
      <c r="AC49" s="278" t="str">
        <f t="shared" si="12"/>
        <v/>
      </c>
      <c r="AD49" s="277" t="str">
        <f t="shared" si="13"/>
        <v/>
      </c>
      <c r="AE49" s="276" t="str">
        <f t="shared" si="14"/>
        <v/>
      </c>
      <c r="AF49" s="275" t="str">
        <f t="shared" si="15"/>
        <v/>
      </c>
      <c r="AG49" s="275" t="str">
        <f t="shared" si="16"/>
        <v/>
      </c>
      <c r="AH49" s="274" t="str">
        <f t="shared" si="17"/>
        <v/>
      </c>
      <c r="AI49" s="884"/>
      <c r="AJ49" s="885"/>
      <c r="AK49" s="885"/>
      <c r="AL49" s="885"/>
      <c r="AM49" s="885"/>
      <c r="AN49" s="886"/>
      <c r="AO49" s="262"/>
      <c r="AP49" s="887"/>
      <c r="AQ49" s="888"/>
      <c r="AR49" s="888"/>
      <c r="AS49" s="888"/>
      <c r="AT49" s="888"/>
      <c r="AU49" s="889"/>
      <c r="AV49" s="889"/>
      <c r="AW49" s="889"/>
      <c r="AX49" s="889"/>
      <c r="AY49" s="889"/>
      <c r="AZ49" s="889"/>
      <c r="BA49" s="889"/>
      <c r="BB49" s="889"/>
      <c r="BC49" s="889"/>
      <c r="BD49" s="890"/>
    </row>
    <row r="50" spans="1:56" ht="22.5" customHeight="1" x14ac:dyDescent="0.2">
      <c r="A50" s="273"/>
      <c r="B50" s="272"/>
      <c r="C50" s="894"/>
      <c r="D50" s="895"/>
      <c r="E50" s="895"/>
      <c r="F50" s="895"/>
      <c r="G50" s="895"/>
      <c r="H50" s="895"/>
      <c r="I50" s="895"/>
      <c r="J50" s="895"/>
      <c r="K50" s="895"/>
      <c r="L50" s="895"/>
      <c r="M50" s="896"/>
      <c r="N50" s="875"/>
      <c r="O50" s="876"/>
      <c r="P50" s="877"/>
      <c r="Q50" s="878"/>
      <c r="R50" s="879"/>
      <c r="S50" s="880"/>
      <c r="T50" s="881"/>
      <c r="U50" s="882"/>
      <c r="V50" s="882"/>
      <c r="W50" s="882"/>
      <c r="X50" s="882"/>
      <c r="Y50" s="883"/>
      <c r="Z50" s="280" t="str">
        <f t="shared" si="9"/>
        <v/>
      </c>
      <c r="AA50" s="277" t="str">
        <f t="shared" si="10"/>
        <v/>
      </c>
      <c r="AB50" s="279" t="str">
        <f t="shared" si="11"/>
        <v/>
      </c>
      <c r="AC50" s="278" t="str">
        <f t="shared" si="12"/>
        <v/>
      </c>
      <c r="AD50" s="277" t="str">
        <f t="shared" si="13"/>
        <v/>
      </c>
      <c r="AE50" s="276" t="str">
        <f t="shared" si="14"/>
        <v/>
      </c>
      <c r="AF50" s="275" t="str">
        <f t="shared" si="15"/>
        <v/>
      </c>
      <c r="AG50" s="275" t="str">
        <f t="shared" si="16"/>
        <v/>
      </c>
      <c r="AH50" s="274" t="str">
        <f t="shared" si="17"/>
        <v/>
      </c>
      <c r="AI50" s="884"/>
      <c r="AJ50" s="885"/>
      <c r="AK50" s="885"/>
      <c r="AL50" s="885"/>
      <c r="AM50" s="885"/>
      <c r="AN50" s="886"/>
      <c r="AO50" s="262"/>
      <c r="AP50" s="887"/>
      <c r="AQ50" s="888"/>
      <c r="AR50" s="888"/>
      <c r="AS50" s="888"/>
      <c r="AT50" s="888"/>
      <c r="AU50" s="889"/>
      <c r="AV50" s="889"/>
      <c r="AW50" s="889"/>
      <c r="AX50" s="889"/>
      <c r="AY50" s="889"/>
      <c r="AZ50" s="889"/>
      <c r="BA50" s="889"/>
      <c r="BB50" s="889"/>
      <c r="BC50" s="889"/>
      <c r="BD50" s="890"/>
    </row>
    <row r="51" spans="1:56" ht="22.5" customHeight="1" x14ac:dyDescent="0.2">
      <c r="A51" s="273"/>
      <c r="B51" s="272"/>
      <c r="C51" s="894"/>
      <c r="D51" s="895"/>
      <c r="E51" s="895"/>
      <c r="F51" s="895"/>
      <c r="G51" s="895"/>
      <c r="H51" s="895"/>
      <c r="I51" s="895"/>
      <c r="J51" s="895"/>
      <c r="K51" s="895"/>
      <c r="L51" s="895"/>
      <c r="M51" s="896"/>
      <c r="N51" s="875"/>
      <c r="O51" s="876"/>
      <c r="P51" s="877"/>
      <c r="Q51" s="878"/>
      <c r="R51" s="879"/>
      <c r="S51" s="880"/>
      <c r="T51" s="881"/>
      <c r="U51" s="882"/>
      <c r="V51" s="882"/>
      <c r="W51" s="882"/>
      <c r="X51" s="882"/>
      <c r="Y51" s="883"/>
      <c r="Z51" s="269" t="str">
        <f t="shared" si="9"/>
        <v/>
      </c>
      <c r="AA51" s="266" t="str">
        <f t="shared" si="10"/>
        <v/>
      </c>
      <c r="AB51" s="268" t="str">
        <f t="shared" si="11"/>
        <v/>
      </c>
      <c r="AC51" s="267" t="str">
        <f t="shared" si="12"/>
        <v/>
      </c>
      <c r="AD51" s="266" t="str">
        <f t="shared" si="13"/>
        <v/>
      </c>
      <c r="AE51" s="265" t="str">
        <f t="shared" si="14"/>
        <v/>
      </c>
      <c r="AF51" s="264" t="str">
        <f t="shared" si="15"/>
        <v/>
      </c>
      <c r="AG51" s="264" t="str">
        <f t="shared" si="16"/>
        <v/>
      </c>
      <c r="AH51" s="263" t="str">
        <f t="shared" si="17"/>
        <v/>
      </c>
      <c r="AI51" s="884"/>
      <c r="AJ51" s="885"/>
      <c r="AK51" s="885"/>
      <c r="AL51" s="885"/>
      <c r="AM51" s="885"/>
      <c r="AN51" s="886"/>
      <c r="AO51" s="262"/>
      <c r="AP51" s="887"/>
      <c r="AQ51" s="888"/>
      <c r="AR51" s="888"/>
      <c r="AS51" s="888"/>
      <c r="AT51" s="888"/>
      <c r="AU51" s="889"/>
      <c r="AV51" s="889"/>
      <c r="AW51" s="889"/>
      <c r="AX51" s="889"/>
      <c r="AY51" s="889"/>
      <c r="AZ51" s="889"/>
      <c r="BA51" s="889"/>
      <c r="BB51" s="889"/>
      <c r="BC51" s="889"/>
      <c r="BD51" s="890"/>
    </row>
    <row r="52" spans="1:56" ht="22.5" customHeight="1" x14ac:dyDescent="0.2">
      <c r="A52" s="273"/>
      <c r="B52" s="272"/>
      <c r="C52" s="894"/>
      <c r="D52" s="895"/>
      <c r="E52" s="895"/>
      <c r="F52" s="895"/>
      <c r="G52" s="895"/>
      <c r="H52" s="895"/>
      <c r="I52" s="895"/>
      <c r="J52" s="895"/>
      <c r="K52" s="895"/>
      <c r="L52" s="895"/>
      <c r="M52" s="896"/>
      <c r="N52" s="875"/>
      <c r="O52" s="876"/>
      <c r="P52" s="877"/>
      <c r="Q52" s="878"/>
      <c r="R52" s="879"/>
      <c r="S52" s="880"/>
      <c r="T52" s="881"/>
      <c r="U52" s="882"/>
      <c r="V52" s="882"/>
      <c r="W52" s="882"/>
      <c r="X52" s="882"/>
      <c r="Y52" s="883"/>
      <c r="Z52" s="280" t="str">
        <f t="shared" si="9"/>
        <v/>
      </c>
      <c r="AA52" s="277" t="str">
        <f t="shared" si="10"/>
        <v/>
      </c>
      <c r="AB52" s="279" t="str">
        <f t="shared" si="11"/>
        <v/>
      </c>
      <c r="AC52" s="278" t="str">
        <f t="shared" si="12"/>
        <v/>
      </c>
      <c r="AD52" s="277" t="str">
        <f t="shared" si="13"/>
        <v/>
      </c>
      <c r="AE52" s="276" t="str">
        <f t="shared" si="14"/>
        <v/>
      </c>
      <c r="AF52" s="275" t="str">
        <f t="shared" si="15"/>
        <v/>
      </c>
      <c r="AG52" s="275" t="str">
        <f t="shared" si="16"/>
        <v/>
      </c>
      <c r="AH52" s="274" t="str">
        <f t="shared" si="17"/>
        <v/>
      </c>
      <c r="AI52" s="884"/>
      <c r="AJ52" s="885"/>
      <c r="AK52" s="885"/>
      <c r="AL52" s="885"/>
      <c r="AM52" s="885"/>
      <c r="AN52" s="886"/>
      <c r="AO52" s="262"/>
      <c r="AP52" s="887"/>
      <c r="AQ52" s="888"/>
      <c r="AR52" s="888"/>
      <c r="AS52" s="888"/>
      <c r="AT52" s="888"/>
      <c r="AU52" s="889"/>
      <c r="AV52" s="889"/>
      <c r="AW52" s="889"/>
      <c r="AX52" s="889"/>
      <c r="AY52" s="889"/>
      <c r="AZ52" s="889"/>
      <c r="BA52" s="889"/>
      <c r="BB52" s="889"/>
      <c r="BC52" s="889"/>
      <c r="BD52" s="890"/>
    </row>
    <row r="53" spans="1:56" ht="22.5" customHeight="1" x14ac:dyDescent="0.2">
      <c r="A53" s="273"/>
      <c r="B53" s="272"/>
      <c r="C53" s="894"/>
      <c r="D53" s="895"/>
      <c r="E53" s="895"/>
      <c r="F53" s="895"/>
      <c r="G53" s="895"/>
      <c r="H53" s="895"/>
      <c r="I53" s="895"/>
      <c r="J53" s="895"/>
      <c r="K53" s="895"/>
      <c r="L53" s="895"/>
      <c r="M53" s="896"/>
      <c r="N53" s="875"/>
      <c r="O53" s="876"/>
      <c r="P53" s="877"/>
      <c r="Q53" s="878"/>
      <c r="R53" s="879"/>
      <c r="S53" s="880"/>
      <c r="T53" s="881"/>
      <c r="U53" s="882"/>
      <c r="V53" s="882"/>
      <c r="W53" s="882"/>
      <c r="X53" s="882"/>
      <c r="Y53" s="883"/>
      <c r="Z53" s="269" t="str">
        <f t="shared" si="9"/>
        <v/>
      </c>
      <c r="AA53" s="266" t="str">
        <f t="shared" si="10"/>
        <v/>
      </c>
      <c r="AB53" s="268" t="str">
        <f t="shared" si="11"/>
        <v/>
      </c>
      <c r="AC53" s="267" t="str">
        <f t="shared" si="12"/>
        <v/>
      </c>
      <c r="AD53" s="266" t="str">
        <f t="shared" si="13"/>
        <v/>
      </c>
      <c r="AE53" s="265" t="str">
        <f t="shared" si="14"/>
        <v/>
      </c>
      <c r="AF53" s="264" t="str">
        <f t="shared" si="15"/>
        <v/>
      </c>
      <c r="AG53" s="264" t="str">
        <f t="shared" si="16"/>
        <v/>
      </c>
      <c r="AH53" s="263" t="str">
        <f t="shared" si="17"/>
        <v/>
      </c>
      <c r="AI53" s="884"/>
      <c r="AJ53" s="885"/>
      <c r="AK53" s="885"/>
      <c r="AL53" s="885"/>
      <c r="AM53" s="885"/>
      <c r="AN53" s="886"/>
      <c r="AO53" s="262"/>
      <c r="AP53" s="887"/>
      <c r="AQ53" s="888"/>
      <c r="AR53" s="888"/>
      <c r="AS53" s="888"/>
      <c r="AT53" s="888"/>
      <c r="AU53" s="889"/>
      <c r="AV53" s="889"/>
      <c r="AW53" s="889"/>
      <c r="AX53" s="889"/>
      <c r="AY53" s="889"/>
      <c r="AZ53" s="889"/>
      <c r="BA53" s="889"/>
      <c r="BB53" s="889"/>
      <c r="BC53" s="889"/>
      <c r="BD53" s="890"/>
    </row>
    <row r="54" spans="1:56" ht="22.5" customHeight="1" x14ac:dyDescent="0.2">
      <c r="A54" s="273"/>
      <c r="B54" s="272"/>
      <c r="C54" s="894"/>
      <c r="D54" s="895"/>
      <c r="E54" s="895"/>
      <c r="F54" s="895"/>
      <c r="G54" s="895"/>
      <c r="H54" s="895"/>
      <c r="I54" s="895"/>
      <c r="J54" s="895"/>
      <c r="K54" s="895"/>
      <c r="L54" s="895"/>
      <c r="M54" s="896"/>
      <c r="N54" s="875"/>
      <c r="O54" s="876"/>
      <c r="P54" s="877"/>
      <c r="Q54" s="878"/>
      <c r="R54" s="879"/>
      <c r="S54" s="880"/>
      <c r="T54" s="881"/>
      <c r="U54" s="882"/>
      <c r="V54" s="882"/>
      <c r="W54" s="882"/>
      <c r="X54" s="882"/>
      <c r="Y54" s="883"/>
      <c r="Z54" s="280" t="str">
        <f t="shared" si="9"/>
        <v/>
      </c>
      <c r="AA54" s="277" t="str">
        <f t="shared" si="10"/>
        <v/>
      </c>
      <c r="AB54" s="279" t="str">
        <f t="shared" si="11"/>
        <v/>
      </c>
      <c r="AC54" s="278" t="str">
        <f t="shared" si="12"/>
        <v/>
      </c>
      <c r="AD54" s="277" t="str">
        <f t="shared" si="13"/>
        <v/>
      </c>
      <c r="AE54" s="276" t="str">
        <f t="shared" si="14"/>
        <v/>
      </c>
      <c r="AF54" s="275" t="str">
        <f t="shared" si="15"/>
        <v/>
      </c>
      <c r="AG54" s="275" t="str">
        <f t="shared" si="16"/>
        <v/>
      </c>
      <c r="AH54" s="274" t="str">
        <f t="shared" si="17"/>
        <v/>
      </c>
      <c r="AI54" s="884"/>
      <c r="AJ54" s="885"/>
      <c r="AK54" s="885"/>
      <c r="AL54" s="885"/>
      <c r="AM54" s="885"/>
      <c r="AN54" s="886"/>
      <c r="AO54" s="262"/>
      <c r="AP54" s="887"/>
      <c r="AQ54" s="888"/>
      <c r="AR54" s="888"/>
      <c r="AS54" s="888"/>
      <c r="AT54" s="888"/>
      <c r="AU54" s="889"/>
      <c r="AV54" s="889"/>
      <c r="AW54" s="889"/>
      <c r="AX54" s="889"/>
      <c r="AY54" s="889"/>
      <c r="AZ54" s="889"/>
      <c r="BA54" s="889"/>
      <c r="BB54" s="889"/>
      <c r="BC54" s="889"/>
      <c r="BD54" s="890"/>
    </row>
    <row r="55" spans="1:56" ht="22.5" customHeight="1" x14ac:dyDescent="0.2">
      <c r="A55" s="273"/>
      <c r="B55" s="272"/>
      <c r="C55" s="894"/>
      <c r="D55" s="895"/>
      <c r="E55" s="895"/>
      <c r="F55" s="895"/>
      <c r="G55" s="895"/>
      <c r="H55" s="895"/>
      <c r="I55" s="895"/>
      <c r="J55" s="895"/>
      <c r="K55" s="895"/>
      <c r="L55" s="895"/>
      <c r="M55" s="896"/>
      <c r="N55" s="875"/>
      <c r="O55" s="876"/>
      <c r="P55" s="877"/>
      <c r="Q55" s="878"/>
      <c r="R55" s="879"/>
      <c r="S55" s="880"/>
      <c r="T55" s="881"/>
      <c r="U55" s="882"/>
      <c r="V55" s="882"/>
      <c r="W55" s="882"/>
      <c r="X55" s="882"/>
      <c r="Y55" s="883"/>
      <c r="Z55" s="269" t="str">
        <f t="shared" si="9"/>
        <v/>
      </c>
      <c r="AA55" s="266" t="str">
        <f t="shared" si="10"/>
        <v/>
      </c>
      <c r="AB55" s="268" t="str">
        <f t="shared" si="11"/>
        <v/>
      </c>
      <c r="AC55" s="267" t="str">
        <f t="shared" si="12"/>
        <v/>
      </c>
      <c r="AD55" s="266" t="str">
        <f t="shared" si="13"/>
        <v/>
      </c>
      <c r="AE55" s="265" t="str">
        <f t="shared" si="14"/>
        <v/>
      </c>
      <c r="AF55" s="264" t="str">
        <f t="shared" si="15"/>
        <v/>
      </c>
      <c r="AG55" s="264" t="str">
        <f t="shared" si="16"/>
        <v/>
      </c>
      <c r="AH55" s="263" t="str">
        <f t="shared" si="17"/>
        <v/>
      </c>
      <c r="AI55" s="884"/>
      <c r="AJ55" s="885"/>
      <c r="AK55" s="885"/>
      <c r="AL55" s="885"/>
      <c r="AM55" s="885"/>
      <c r="AN55" s="886"/>
      <c r="AO55" s="262"/>
      <c r="AP55" s="887"/>
      <c r="AQ55" s="888"/>
      <c r="AR55" s="888"/>
      <c r="AS55" s="888"/>
      <c r="AT55" s="888"/>
      <c r="AU55" s="889"/>
      <c r="AV55" s="889"/>
      <c r="AW55" s="889"/>
      <c r="AX55" s="889"/>
      <c r="AY55" s="889"/>
      <c r="AZ55" s="889"/>
      <c r="BA55" s="889"/>
      <c r="BB55" s="889"/>
      <c r="BC55" s="889"/>
      <c r="BD55" s="890"/>
    </row>
    <row r="56" spans="1:56" ht="22.5" customHeight="1" x14ac:dyDescent="0.2">
      <c r="A56" s="273"/>
      <c r="B56" s="272"/>
      <c r="C56" s="894"/>
      <c r="D56" s="895"/>
      <c r="E56" s="895"/>
      <c r="F56" s="895"/>
      <c r="G56" s="895"/>
      <c r="H56" s="895"/>
      <c r="I56" s="895"/>
      <c r="J56" s="895"/>
      <c r="K56" s="895"/>
      <c r="L56" s="895"/>
      <c r="M56" s="896"/>
      <c r="N56" s="875"/>
      <c r="O56" s="876"/>
      <c r="P56" s="877"/>
      <c r="Q56" s="878"/>
      <c r="R56" s="879"/>
      <c r="S56" s="880"/>
      <c r="T56" s="881"/>
      <c r="U56" s="882"/>
      <c r="V56" s="882"/>
      <c r="W56" s="882"/>
      <c r="X56" s="882"/>
      <c r="Y56" s="883"/>
      <c r="Z56" s="280" t="str">
        <f t="shared" si="9"/>
        <v/>
      </c>
      <c r="AA56" s="277" t="str">
        <f t="shared" si="10"/>
        <v/>
      </c>
      <c r="AB56" s="279" t="str">
        <f t="shared" si="11"/>
        <v/>
      </c>
      <c r="AC56" s="278" t="str">
        <f t="shared" si="12"/>
        <v/>
      </c>
      <c r="AD56" s="277" t="str">
        <f t="shared" si="13"/>
        <v/>
      </c>
      <c r="AE56" s="276" t="str">
        <f t="shared" si="14"/>
        <v/>
      </c>
      <c r="AF56" s="275" t="str">
        <f t="shared" si="15"/>
        <v/>
      </c>
      <c r="AG56" s="275" t="str">
        <f t="shared" si="16"/>
        <v/>
      </c>
      <c r="AH56" s="274" t="str">
        <f t="shared" si="17"/>
        <v/>
      </c>
      <c r="AI56" s="884"/>
      <c r="AJ56" s="885"/>
      <c r="AK56" s="885"/>
      <c r="AL56" s="885"/>
      <c r="AM56" s="885"/>
      <c r="AN56" s="886"/>
      <c r="AO56" s="262"/>
      <c r="AP56" s="887"/>
      <c r="AQ56" s="888"/>
      <c r="AR56" s="888"/>
      <c r="AS56" s="888"/>
      <c r="AT56" s="888"/>
      <c r="AU56" s="889"/>
      <c r="AV56" s="889"/>
      <c r="AW56" s="889"/>
      <c r="AX56" s="889"/>
      <c r="AY56" s="889"/>
      <c r="AZ56" s="889"/>
      <c r="BA56" s="889"/>
      <c r="BB56" s="889"/>
      <c r="BC56" s="889"/>
      <c r="BD56" s="890"/>
    </row>
    <row r="57" spans="1:56" ht="22.5" customHeight="1" x14ac:dyDescent="0.2">
      <c r="A57" s="273"/>
      <c r="B57" s="272"/>
      <c r="C57" s="894"/>
      <c r="D57" s="895"/>
      <c r="E57" s="895"/>
      <c r="F57" s="895"/>
      <c r="G57" s="895"/>
      <c r="H57" s="895"/>
      <c r="I57" s="895"/>
      <c r="J57" s="895"/>
      <c r="K57" s="895"/>
      <c r="L57" s="895"/>
      <c r="M57" s="896"/>
      <c r="N57" s="875"/>
      <c r="O57" s="876"/>
      <c r="P57" s="877"/>
      <c r="Q57" s="878"/>
      <c r="R57" s="879"/>
      <c r="S57" s="880"/>
      <c r="T57" s="881"/>
      <c r="U57" s="882"/>
      <c r="V57" s="882"/>
      <c r="W57" s="882"/>
      <c r="X57" s="882"/>
      <c r="Y57" s="883"/>
      <c r="Z57" s="269" t="str">
        <f t="shared" si="9"/>
        <v/>
      </c>
      <c r="AA57" s="266" t="str">
        <f t="shared" si="10"/>
        <v/>
      </c>
      <c r="AB57" s="268" t="str">
        <f t="shared" si="11"/>
        <v/>
      </c>
      <c r="AC57" s="267" t="str">
        <f t="shared" si="12"/>
        <v/>
      </c>
      <c r="AD57" s="266" t="str">
        <f t="shared" si="13"/>
        <v/>
      </c>
      <c r="AE57" s="265" t="str">
        <f t="shared" si="14"/>
        <v/>
      </c>
      <c r="AF57" s="264" t="str">
        <f t="shared" si="15"/>
        <v/>
      </c>
      <c r="AG57" s="264" t="str">
        <f t="shared" si="16"/>
        <v/>
      </c>
      <c r="AH57" s="263" t="str">
        <f t="shared" si="17"/>
        <v/>
      </c>
      <c r="AI57" s="884"/>
      <c r="AJ57" s="885"/>
      <c r="AK57" s="885"/>
      <c r="AL57" s="885"/>
      <c r="AM57" s="885"/>
      <c r="AN57" s="886"/>
      <c r="AO57" s="262"/>
      <c r="AP57" s="887"/>
      <c r="AQ57" s="888"/>
      <c r="AR57" s="888"/>
      <c r="AS57" s="888"/>
      <c r="AT57" s="888"/>
      <c r="AU57" s="889"/>
      <c r="AV57" s="889"/>
      <c r="AW57" s="889"/>
      <c r="AX57" s="889"/>
      <c r="AY57" s="889"/>
      <c r="AZ57" s="889"/>
      <c r="BA57" s="889"/>
      <c r="BB57" s="889"/>
      <c r="BC57" s="889"/>
      <c r="BD57" s="890"/>
    </row>
    <row r="58" spans="1:56" ht="22.5" customHeight="1" x14ac:dyDescent="0.2">
      <c r="A58" s="273"/>
      <c r="B58" s="272"/>
      <c r="C58" s="894"/>
      <c r="D58" s="895"/>
      <c r="E58" s="895"/>
      <c r="F58" s="895"/>
      <c r="G58" s="895"/>
      <c r="H58" s="895"/>
      <c r="I58" s="895"/>
      <c r="J58" s="895"/>
      <c r="K58" s="895"/>
      <c r="L58" s="895"/>
      <c r="M58" s="896"/>
      <c r="N58" s="875"/>
      <c r="O58" s="876"/>
      <c r="P58" s="877"/>
      <c r="Q58" s="878"/>
      <c r="R58" s="879"/>
      <c r="S58" s="880"/>
      <c r="T58" s="881"/>
      <c r="U58" s="882"/>
      <c r="V58" s="882"/>
      <c r="W58" s="882"/>
      <c r="X58" s="882"/>
      <c r="Y58" s="883"/>
      <c r="Z58" s="280" t="str">
        <f t="shared" si="9"/>
        <v/>
      </c>
      <c r="AA58" s="277" t="str">
        <f t="shared" si="10"/>
        <v/>
      </c>
      <c r="AB58" s="279" t="str">
        <f t="shared" si="11"/>
        <v/>
      </c>
      <c r="AC58" s="278" t="str">
        <f t="shared" si="12"/>
        <v/>
      </c>
      <c r="AD58" s="277" t="str">
        <f t="shared" si="13"/>
        <v/>
      </c>
      <c r="AE58" s="276" t="str">
        <f t="shared" si="14"/>
        <v/>
      </c>
      <c r="AF58" s="275" t="str">
        <f t="shared" si="15"/>
        <v/>
      </c>
      <c r="AG58" s="275" t="str">
        <f t="shared" si="16"/>
        <v/>
      </c>
      <c r="AH58" s="274" t="str">
        <f t="shared" si="17"/>
        <v/>
      </c>
      <c r="AI58" s="884"/>
      <c r="AJ58" s="885"/>
      <c r="AK58" s="885"/>
      <c r="AL58" s="885"/>
      <c r="AM58" s="885"/>
      <c r="AN58" s="886"/>
      <c r="AO58" s="262"/>
      <c r="AP58" s="887"/>
      <c r="AQ58" s="888"/>
      <c r="AR58" s="888"/>
      <c r="AS58" s="888"/>
      <c r="AT58" s="888"/>
      <c r="AU58" s="889"/>
      <c r="AV58" s="889"/>
      <c r="AW58" s="889"/>
      <c r="AX58" s="889"/>
      <c r="AY58" s="889"/>
      <c r="AZ58" s="889"/>
      <c r="BA58" s="889"/>
      <c r="BB58" s="889"/>
      <c r="BC58" s="889"/>
      <c r="BD58" s="890"/>
    </row>
    <row r="59" spans="1:56" ht="22.5" customHeight="1" x14ac:dyDescent="0.2">
      <c r="A59" s="273"/>
      <c r="B59" s="272"/>
      <c r="C59" s="894"/>
      <c r="D59" s="895"/>
      <c r="E59" s="895"/>
      <c r="F59" s="895"/>
      <c r="G59" s="895"/>
      <c r="H59" s="895"/>
      <c r="I59" s="895"/>
      <c r="J59" s="895"/>
      <c r="K59" s="895"/>
      <c r="L59" s="895"/>
      <c r="M59" s="896"/>
      <c r="N59" s="875"/>
      <c r="O59" s="876"/>
      <c r="P59" s="877"/>
      <c r="Q59" s="878"/>
      <c r="R59" s="879"/>
      <c r="S59" s="880"/>
      <c r="T59" s="881"/>
      <c r="U59" s="882"/>
      <c r="V59" s="882"/>
      <c r="W59" s="882"/>
      <c r="X59" s="882"/>
      <c r="Y59" s="883"/>
      <c r="Z59" s="269" t="str">
        <f t="shared" si="9"/>
        <v/>
      </c>
      <c r="AA59" s="266" t="str">
        <f t="shared" si="10"/>
        <v/>
      </c>
      <c r="AB59" s="268" t="str">
        <f t="shared" si="11"/>
        <v/>
      </c>
      <c r="AC59" s="267" t="str">
        <f t="shared" si="12"/>
        <v/>
      </c>
      <c r="AD59" s="266" t="str">
        <f t="shared" si="13"/>
        <v/>
      </c>
      <c r="AE59" s="265" t="str">
        <f t="shared" si="14"/>
        <v/>
      </c>
      <c r="AF59" s="264" t="str">
        <f t="shared" si="15"/>
        <v/>
      </c>
      <c r="AG59" s="264" t="str">
        <f t="shared" si="16"/>
        <v/>
      </c>
      <c r="AH59" s="263" t="str">
        <f t="shared" si="17"/>
        <v/>
      </c>
      <c r="AI59" s="884"/>
      <c r="AJ59" s="885"/>
      <c r="AK59" s="885"/>
      <c r="AL59" s="885"/>
      <c r="AM59" s="885"/>
      <c r="AN59" s="886"/>
      <c r="AO59" s="262"/>
      <c r="AP59" s="887"/>
      <c r="AQ59" s="888"/>
      <c r="AR59" s="888"/>
      <c r="AS59" s="888"/>
      <c r="AT59" s="888"/>
      <c r="AU59" s="889"/>
      <c r="AV59" s="889"/>
      <c r="AW59" s="889"/>
      <c r="AX59" s="889"/>
      <c r="AY59" s="889"/>
      <c r="AZ59" s="889"/>
      <c r="BA59" s="889"/>
      <c r="BB59" s="889"/>
      <c r="BC59" s="889"/>
      <c r="BD59" s="890"/>
    </row>
    <row r="60" spans="1:56" ht="22.5" customHeight="1" thickBot="1" x14ac:dyDescent="0.25">
      <c r="A60" s="273"/>
      <c r="B60" s="272"/>
      <c r="C60" s="894"/>
      <c r="D60" s="895"/>
      <c r="E60" s="895"/>
      <c r="F60" s="895"/>
      <c r="G60" s="895"/>
      <c r="H60" s="895"/>
      <c r="I60" s="895"/>
      <c r="J60" s="895"/>
      <c r="K60" s="895"/>
      <c r="L60" s="895"/>
      <c r="M60" s="896"/>
      <c r="N60" s="875"/>
      <c r="O60" s="876"/>
      <c r="P60" s="877"/>
      <c r="Q60" s="878"/>
      <c r="R60" s="879"/>
      <c r="S60" s="880"/>
      <c r="T60" s="881"/>
      <c r="U60" s="882"/>
      <c r="V60" s="882"/>
      <c r="W60" s="882"/>
      <c r="X60" s="882"/>
      <c r="Y60" s="883"/>
      <c r="Z60" s="269" t="str">
        <f t="shared" si="9"/>
        <v/>
      </c>
      <c r="AA60" s="266" t="str">
        <f t="shared" si="10"/>
        <v/>
      </c>
      <c r="AB60" s="268" t="str">
        <f t="shared" si="11"/>
        <v/>
      </c>
      <c r="AC60" s="267" t="str">
        <f t="shared" si="12"/>
        <v/>
      </c>
      <c r="AD60" s="266" t="str">
        <f t="shared" si="13"/>
        <v/>
      </c>
      <c r="AE60" s="265" t="str">
        <f t="shared" si="14"/>
        <v/>
      </c>
      <c r="AF60" s="264" t="str">
        <f t="shared" si="15"/>
        <v/>
      </c>
      <c r="AG60" s="264" t="str">
        <f t="shared" si="16"/>
        <v/>
      </c>
      <c r="AH60" s="263" t="str">
        <f t="shared" si="17"/>
        <v/>
      </c>
      <c r="AI60" s="958"/>
      <c r="AJ60" s="959"/>
      <c r="AK60" s="959"/>
      <c r="AL60" s="959"/>
      <c r="AM60" s="959"/>
      <c r="AN60" s="960"/>
      <c r="AO60" s="262"/>
      <c r="AP60" s="930"/>
      <c r="AQ60" s="931"/>
      <c r="AR60" s="931"/>
      <c r="AS60" s="931"/>
      <c r="AT60" s="931"/>
      <c r="AU60" s="924"/>
      <c r="AV60" s="924"/>
      <c r="AW60" s="924"/>
      <c r="AX60" s="924"/>
      <c r="AY60" s="924"/>
      <c r="AZ60" s="924"/>
      <c r="BA60" s="924"/>
      <c r="BB60" s="924"/>
      <c r="BC60" s="924"/>
      <c r="BD60" s="925"/>
    </row>
    <row r="61" spans="1:56" ht="22.5" customHeight="1" thickTop="1" thickBot="1" x14ac:dyDescent="0.2">
      <c r="A61" s="289"/>
      <c r="B61" s="288"/>
      <c r="C61" s="952" t="s">
        <v>161</v>
      </c>
      <c r="D61" s="953"/>
      <c r="E61" s="953"/>
      <c r="F61" s="953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3"/>
      <c r="R61" s="953"/>
      <c r="S61" s="953"/>
      <c r="T61" s="953"/>
      <c r="U61" s="953"/>
      <c r="V61" s="953"/>
      <c r="W61" s="953"/>
      <c r="X61" s="953"/>
      <c r="Y61" s="954"/>
      <c r="Z61" s="259" t="str">
        <f>IF($C40="","",LEFT(RIGHT(" " &amp;SUMPRODUCT(ROUND((N40:N60)*(T40:T60),0)),9),1))</f>
        <v/>
      </c>
      <c r="AA61" s="256" t="str">
        <f>IF($C40="","",LEFT(RIGHT(" " &amp;SUMPRODUCT(ROUND((N40:N60)*(T40:T60),0)),8),1))</f>
        <v/>
      </c>
      <c r="AB61" s="258" t="str">
        <f>IF($C40="","",LEFT(RIGHT(" " &amp;SUMPRODUCT(ROUND((N40:N60)*(T40:T60),0)),7),1))</f>
        <v/>
      </c>
      <c r="AC61" s="257" t="str">
        <f>IF($C40="","",LEFT(RIGHT(" " &amp;SUMPRODUCT(ROUND((N40:N60)*(T40:T60),0)),6),1))</f>
        <v/>
      </c>
      <c r="AD61" s="256" t="str">
        <f>IF($C40="","",LEFT(RIGHT(" " &amp;SUMPRODUCT(ROUND((N40:N60)*(T40:T60),0)),5),1))</f>
        <v/>
      </c>
      <c r="AE61" s="255" t="str">
        <f>IF($C40="","",LEFT(RIGHT(" " &amp;SUMPRODUCT(ROUND((N40:N60)*(T40:T60),0)),4),1))</f>
        <v/>
      </c>
      <c r="AF61" s="254" t="str">
        <f>IF($C40="","",LEFT(RIGHT(" " &amp;SUMPRODUCT(ROUND((N40:N60)*(T40:T60),0)),3),1))</f>
        <v/>
      </c>
      <c r="AG61" s="254" t="str">
        <f>IF($C40="","",LEFT(RIGHT(" " &amp;SUMPRODUCT(ROUND((N40:N60)*(T40:T60),0)),2),1))</f>
        <v/>
      </c>
      <c r="AH61" s="253" t="str">
        <f>IF($C40="","",LEFT(RIGHT(" " &amp;SUMPRODUCT(ROUND((N40:N60)*(T40:T60),0)),1),1))</f>
        <v/>
      </c>
      <c r="AI61" s="955"/>
      <c r="AJ61" s="956"/>
      <c r="AK61" s="956"/>
      <c r="AL61" s="956"/>
      <c r="AM61" s="956"/>
      <c r="AN61" s="957"/>
      <c r="BD61" s="252" t="s">
        <v>160</v>
      </c>
    </row>
    <row r="62" spans="1:56" ht="11.25" customHeight="1" thickTop="1" x14ac:dyDescent="0.2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</row>
    <row r="63" spans="1:56" ht="24" customHeight="1" x14ac:dyDescent="0.2">
      <c r="A63" s="950" t="s">
        <v>171</v>
      </c>
      <c r="B63" s="950"/>
      <c r="C63" s="950"/>
      <c r="D63" s="951" t="str">
        <f>IF($AL$7="","",$AL$7)</f>
        <v/>
      </c>
      <c r="E63" s="951"/>
      <c r="F63" s="951"/>
      <c r="G63" s="951"/>
      <c r="H63" s="951"/>
      <c r="I63" s="951"/>
      <c r="J63" s="951"/>
      <c r="Q63" s="830" t="s">
        <v>170</v>
      </c>
      <c r="R63" s="830"/>
      <c r="S63" s="830"/>
      <c r="T63" s="830"/>
      <c r="U63" s="830"/>
      <c r="V63" s="830"/>
      <c r="W63" s="830"/>
      <c r="X63" s="830"/>
      <c r="Y63" s="830"/>
      <c r="Z63" s="830"/>
      <c r="AA63" s="830"/>
      <c r="AB63" s="830"/>
      <c r="AC63" s="830"/>
      <c r="AD63" s="830"/>
      <c r="AE63" s="830"/>
      <c r="AH63" s="286" t="s">
        <v>173</v>
      </c>
      <c r="AI63" s="286"/>
      <c r="AJ63" s="872"/>
      <c r="AK63" s="872"/>
      <c r="AL63" s="285" t="s">
        <v>172</v>
      </c>
      <c r="AM63" s="872"/>
      <c r="AN63" s="872"/>
      <c r="AS63" s="932" t="str">
        <f>IF($AS$1="","",$AS$1)</f>
        <v>平成</v>
      </c>
      <c r="AT63" s="932"/>
      <c r="AU63" s="932"/>
      <c r="AV63" s="926" t="str">
        <f>IF($AV$1="","",$AV$1)</f>
        <v/>
      </c>
      <c r="AW63" s="926"/>
      <c r="AX63" s="284" t="s">
        <v>158</v>
      </c>
      <c r="AY63" s="926" t="str">
        <f>IF($AY$1="","",$AY$1)</f>
        <v/>
      </c>
      <c r="AZ63" s="926"/>
      <c r="BA63" s="284" t="s">
        <v>167</v>
      </c>
      <c r="BB63" s="926" t="str">
        <f>IF($BB$1="","",$BB$1)</f>
        <v/>
      </c>
      <c r="BC63" s="926"/>
      <c r="BD63" s="284" t="s">
        <v>156</v>
      </c>
    </row>
    <row r="64" spans="1:56" ht="11.25" customHeight="1" thickBot="1" x14ac:dyDescent="0.25">
      <c r="AC64" s="283"/>
      <c r="AD64" s="283"/>
    </row>
    <row r="65" spans="1:56" ht="23.25" customHeight="1" thickTop="1" x14ac:dyDescent="0.2">
      <c r="A65" s="282" t="s">
        <v>167</v>
      </c>
      <c r="B65" s="281" t="s">
        <v>156</v>
      </c>
      <c r="C65" s="863" t="s">
        <v>166</v>
      </c>
      <c r="D65" s="864"/>
      <c r="E65" s="864"/>
      <c r="F65" s="864"/>
      <c r="G65" s="864"/>
      <c r="H65" s="864"/>
      <c r="I65" s="864"/>
      <c r="J65" s="864"/>
      <c r="K65" s="864"/>
      <c r="L65" s="864"/>
      <c r="M65" s="893"/>
      <c r="N65" s="866" t="s">
        <v>128</v>
      </c>
      <c r="O65" s="867"/>
      <c r="P65" s="868"/>
      <c r="Q65" s="866" t="s">
        <v>165</v>
      </c>
      <c r="R65" s="867"/>
      <c r="S65" s="868"/>
      <c r="T65" s="866" t="s">
        <v>127</v>
      </c>
      <c r="U65" s="867"/>
      <c r="V65" s="867"/>
      <c r="W65" s="867"/>
      <c r="X65" s="867"/>
      <c r="Y65" s="868"/>
      <c r="Z65" s="866" t="s">
        <v>164</v>
      </c>
      <c r="AA65" s="867"/>
      <c r="AB65" s="867"/>
      <c r="AC65" s="867"/>
      <c r="AD65" s="867"/>
      <c r="AE65" s="867"/>
      <c r="AF65" s="867"/>
      <c r="AG65" s="867"/>
      <c r="AH65" s="868"/>
      <c r="AI65" s="863" t="s">
        <v>163</v>
      </c>
      <c r="AJ65" s="864"/>
      <c r="AK65" s="864"/>
      <c r="AL65" s="864"/>
      <c r="AM65" s="864"/>
      <c r="AN65" s="865"/>
      <c r="AO65" s="262"/>
      <c r="AP65" s="869" t="s">
        <v>162</v>
      </c>
      <c r="AQ65" s="870"/>
      <c r="AR65" s="870"/>
      <c r="AS65" s="870"/>
      <c r="AT65" s="870"/>
      <c r="AU65" s="870"/>
      <c r="AV65" s="870"/>
      <c r="AW65" s="870"/>
      <c r="AX65" s="870"/>
      <c r="AY65" s="870"/>
      <c r="AZ65" s="870"/>
      <c r="BA65" s="870"/>
      <c r="BB65" s="870"/>
      <c r="BC65" s="870"/>
      <c r="BD65" s="871"/>
    </row>
    <row r="66" spans="1:56" ht="22.5" customHeight="1" x14ac:dyDescent="0.2">
      <c r="A66" s="273"/>
      <c r="B66" s="272"/>
      <c r="C66" s="894"/>
      <c r="D66" s="895"/>
      <c r="E66" s="895"/>
      <c r="F66" s="895"/>
      <c r="G66" s="895"/>
      <c r="H66" s="895"/>
      <c r="I66" s="895"/>
      <c r="J66" s="895"/>
      <c r="K66" s="895"/>
      <c r="L66" s="895"/>
      <c r="M66" s="896"/>
      <c r="N66" s="875"/>
      <c r="O66" s="876"/>
      <c r="P66" s="877"/>
      <c r="Q66" s="878"/>
      <c r="R66" s="879"/>
      <c r="S66" s="880"/>
      <c r="T66" s="881"/>
      <c r="U66" s="882"/>
      <c r="V66" s="882"/>
      <c r="W66" s="882"/>
      <c r="X66" s="882"/>
      <c r="Y66" s="883"/>
      <c r="Z66" s="280" t="str">
        <f t="shared" ref="Z66:Z86" si="18">IF($T66="","",LEFT(RIGHT(" " &amp;ROUND($N66*$T66,0),9),1))</f>
        <v/>
      </c>
      <c r="AA66" s="277" t="str">
        <f t="shared" ref="AA66:AA86" si="19">IF($T66="","",LEFT(RIGHT(" " &amp;ROUND($N66*$T66,0),8),1))</f>
        <v/>
      </c>
      <c r="AB66" s="279" t="str">
        <f t="shared" ref="AB66:AB86" si="20">IF($T66="","",LEFT(RIGHT(" " &amp;ROUND($N66*$T66,0),7),1))</f>
        <v/>
      </c>
      <c r="AC66" s="278" t="str">
        <f t="shared" ref="AC66:AC86" si="21">IF($T66="","",LEFT(RIGHT(" " &amp;ROUND($N66*$T66,0),6),1))</f>
        <v/>
      </c>
      <c r="AD66" s="277" t="str">
        <f t="shared" ref="AD66:AD86" si="22">IF($T66="","",LEFT(RIGHT(" " &amp;ROUND($N66*$T66,0),5),1))</f>
        <v/>
      </c>
      <c r="AE66" s="276" t="str">
        <f t="shared" ref="AE66:AE86" si="23">IF($T66="","",LEFT(RIGHT(" " &amp;ROUND($N66*$T66,0),4),1))</f>
        <v/>
      </c>
      <c r="AF66" s="275" t="str">
        <f t="shared" ref="AF66:AF86" si="24">IF($T66="","",LEFT(RIGHT(" " &amp;ROUND($N66*$T66,0),3),1))</f>
        <v/>
      </c>
      <c r="AG66" s="275" t="str">
        <f t="shared" ref="AG66:AG86" si="25">IF($T66="","",LEFT(RIGHT(" " &amp;ROUND($N66*$T66,0),2),1))</f>
        <v/>
      </c>
      <c r="AH66" s="274" t="str">
        <f t="shared" ref="AH66:AH86" si="26">IF($T66="","",LEFT(RIGHT(" " &amp;ROUND($N66*$T66,0),1),1))</f>
        <v/>
      </c>
      <c r="AI66" s="884"/>
      <c r="AJ66" s="885"/>
      <c r="AK66" s="885"/>
      <c r="AL66" s="885"/>
      <c r="AM66" s="885"/>
      <c r="AN66" s="886"/>
      <c r="AO66" s="262"/>
      <c r="AP66" s="887"/>
      <c r="AQ66" s="888"/>
      <c r="AR66" s="888"/>
      <c r="AS66" s="888"/>
      <c r="AT66" s="888"/>
      <c r="AU66" s="889"/>
      <c r="AV66" s="889"/>
      <c r="AW66" s="889"/>
      <c r="AX66" s="889"/>
      <c r="AY66" s="889"/>
      <c r="AZ66" s="889"/>
      <c r="BA66" s="889"/>
      <c r="BB66" s="889"/>
      <c r="BC66" s="889"/>
      <c r="BD66" s="890"/>
    </row>
    <row r="67" spans="1:56" ht="22.5" customHeight="1" x14ac:dyDescent="0.2">
      <c r="A67" s="273"/>
      <c r="B67" s="272"/>
      <c r="C67" s="894"/>
      <c r="D67" s="895"/>
      <c r="E67" s="895"/>
      <c r="F67" s="895"/>
      <c r="G67" s="895"/>
      <c r="H67" s="895"/>
      <c r="I67" s="895"/>
      <c r="J67" s="895"/>
      <c r="K67" s="895"/>
      <c r="L67" s="895"/>
      <c r="M67" s="896"/>
      <c r="N67" s="875"/>
      <c r="O67" s="876"/>
      <c r="P67" s="877"/>
      <c r="Q67" s="878"/>
      <c r="R67" s="879"/>
      <c r="S67" s="880"/>
      <c r="T67" s="881"/>
      <c r="U67" s="882"/>
      <c r="V67" s="882"/>
      <c r="W67" s="882"/>
      <c r="X67" s="882"/>
      <c r="Y67" s="883"/>
      <c r="Z67" s="280" t="str">
        <f t="shared" si="18"/>
        <v/>
      </c>
      <c r="AA67" s="277" t="str">
        <f t="shared" si="19"/>
        <v/>
      </c>
      <c r="AB67" s="279" t="str">
        <f t="shared" si="20"/>
        <v/>
      </c>
      <c r="AC67" s="278" t="str">
        <f t="shared" si="21"/>
        <v/>
      </c>
      <c r="AD67" s="277" t="str">
        <f t="shared" si="22"/>
        <v/>
      </c>
      <c r="AE67" s="276" t="str">
        <f t="shared" si="23"/>
        <v/>
      </c>
      <c r="AF67" s="275" t="str">
        <f t="shared" si="24"/>
        <v/>
      </c>
      <c r="AG67" s="275" t="str">
        <f t="shared" si="25"/>
        <v/>
      </c>
      <c r="AH67" s="274" t="str">
        <f t="shared" si="26"/>
        <v/>
      </c>
      <c r="AI67" s="884"/>
      <c r="AJ67" s="885"/>
      <c r="AK67" s="885"/>
      <c r="AL67" s="885"/>
      <c r="AM67" s="885"/>
      <c r="AN67" s="886"/>
      <c r="AO67" s="262"/>
      <c r="AP67" s="887"/>
      <c r="AQ67" s="888"/>
      <c r="AR67" s="888"/>
      <c r="AS67" s="888"/>
      <c r="AT67" s="888"/>
      <c r="AU67" s="889"/>
      <c r="AV67" s="889"/>
      <c r="AW67" s="889"/>
      <c r="AX67" s="889"/>
      <c r="AY67" s="889"/>
      <c r="AZ67" s="889"/>
      <c r="BA67" s="889"/>
      <c r="BB67" s="889"/>
      <c r="BC67" s="889"/>
      <c r="BD67" s="890"/>
    </row>
    <row r="68" spans="1:56" ht="22.5" customHeight="1" x14ac:dyDescent="0.2">
      <c r="A68" s="273"/>
      <c r="B68" s="272"/>
      <c r="C68" s="894"/>
      <c r="D68" s="895"/>
      <c r="E68" s="895"/>
      <c r="F68" s="895"/>
      <c r="G68" s="895"/>
      <c r="H68" s="895"/>
      <c r="I68" s="895"/>
      <c r="J68" s="895"/>
      <c r="K68" s="895"/>
      <c r="L68" s="895"/>
      <c r="M68" s="896"/>
      <c r="N68" s="875"/>
      <c r="O68" s="876"/>
      <c r="P68" s="877"/>
      <c r="Q68" s="878"/>
      <c r="R68" s="879"/>
      <c r="S68" s="880"/>
      <c r="T68" s="881"/>
      <c r="U68" s="882"/>
      <c r="V68" s="882"/>
      <c r="W68" s="882"/>
      <c r="X68" s="882"/>
      <c r="Y68" s="883"/>
      <c r="Z68" s="280" t="str">
        <f t="shared" si="18"/>
        <v/>
      </c>
      <c r="AA68" s="277" t="str">
        <f t="shared" si="19"/>
        <v/>
      </c>
      <c r="AB68" s="279" t="str">
        <f t="shared" si="20"/>
        <v/>
      </c>
      <c r="AC68" s="278" t="str">
        <f t="shared" si="21"/>
        <v/>
      </c>
      <c r="AD68" s="277" t="str">
        <f t="shared" si="22"/>
        <v/>
      </c>
      <c r="AE68" s="276" t="str">
        <f t="shared" si="23"/>
        <v/>
      </c>
      <c r="AF68" s="275" t="str">
        <f t="shared" si="24"/>
        <v/>
      </c>
      <c r="AG68" s="275" t="str">
        <f t="shared" si="25"/>
        <v/>
      </c>
      <c r="AH68" s="274" t="str">
        <f t="shared" si="26"/>
        <v/>
      </c>
      <c r="AI68" s="884"/>
      <c r="AJ68" s="885"/>
      <c r="AK68" s="885"/>
      <c r="AL68" s="885"/>
      <c r="AM68" s="885"/>
      <c r="AN68" s="886"/>
      <c r="AO68" s="262"/>
      <c r="AP68" s="887"/>
      <c r="AQ68" s="888"/>
      <c r="AR68" s="888"/>
      <c r="AS68" s="888"/>
      <c r="AT68" s="888"/>
      <c r="AU68" s="889"/>
      <c r="AV68" s="889"/>
      <c r="AW68" s="889"/>
      <c r="AX68" s="889"/>
      <c r="AY68" s="889"/>
      <c r="AZ68" s="889"/>
      <c r="BA68" s="889"/>
      <c r="BB68" s="889"/>
      <c r="BC68" s="889"/>
      <c r="BD68" s="890"/>
    </row>
    <row r="69" spans="1:56" ht="22.5" customHeight="1" x14ac:dyDescent="0.2">
      <c r="A69" s="273"/>
      <c r="B69" s="272"/>
      <c r="C69" s="894"/>
      <c r="D69" s="895"/>
      <c r="E69" s="895"/>
      <c r="F69" s="895"/>
      <c r="G69" s="895"/>
      <c r="H69" s="895"/>
      <c r="I69" s="895"/>
      <c r="J69" s="895"/>
      <c r="K69" s="895"/>
      <c r="L69" s="895"/>
      <c r="M69" s="896"/>
      <c r="N69" s="875"/>
      <c r="O69" s="876"/>
      <c r="P69" s="877"/>
      <c r="Q69" s="878"/>
      <c r="R69" s="879"/>
      <c r="S69" s="880"/>
      <c r="T69" s="881"/>
      <c r="U69" s="882"/>
      <c r="V69" s="882"/>
      <c r="W69" s="882"/>
      <c r="X69" s="882"/>
      <c r="Y69" s="883"/>
      <c r="Z69" s="280" t="str">
        <f t="shared" si="18"/>
        <v/>
      </c>
      <c r="AA69" s="277" t="str">
        <f t="shared" si="19"/>
        <v/>
      </c>
      <c r="AB69" s="279" t="str">
        <f t="shared" si="20"/>
        <v/>
      </c>
      <c r="AC69" s="278" t="str">
        <f t="shared" si="21"/>
        <v/>
      </c>
      <c r="AD69" s="277" t="str">
        <f t="shared" si="22"/>
        <v/>
      </c>
      <c r="AE69" s="276" t="str">
        <f t="shared" si="23"/>
        <v/>
      </c>
      <c r="AF69" s="275" t="str">
        <f t="shared" si="24"/>
        <v/>
      </c>
      <c r="AG69" s="275" t="str">
        <f t="shared" si="25"/>
        <v/>
      </c>
      <c r="AH69" s="274" t="str">
        <f t="shared" si="26"/>
        <v/>
      </c>
      <c r="AI69" s="884"/>
      <c r="AJ69" s="885"/>
      <c r="AK69" s="885"/>
      <c r="AL69" s="885"/>
      <c r="AM69" s="885"/>
      <c r="AN69" s="886"/>
      <c r="AO69" s="262"/>
      <c r="AP69" s="887"/>
      <c r="AQ69" s="888"/>
      <c r="AR69" s="888"/>
      <c r="AS69" s="888"/>
      <c r="AT69" s="888"/>
      <c r="AU69" s="889"/>
      <c r="AV69" s="889"/>
      <c r="AW69" s="889"/>
      <c r="AX69" s="889"/>
      <c r="AY69" s="889"/>
      <c r="AZ69" s="889"/>
      <c r="BA69" s="889"/>
      <c r="BB69" s="889"/>
      <c r="BC69" s="889"/>
      <c r="BD69" s="890"/>
    </row>
    <row r="70" spans="1:56" ht="22.5" customHeight="1" x14ac:dyDescent="0.2">
      <c r="A70" s="273"/>
      <c r="B70" s="272"/>
      <c r="C70" s="894"/>
      <c r="D70" s="895"/>
      <c r="E70" s="895"/>
      <c r="F70" s="895"/>
      <c r="G70" s="895"/>
      <c r="H70" s="895"/>
      <c r="I70" s="895"/>
      <c r="J70" s="895"/>
      <c r="K70" s="895"/>
      <c r="L70" s="895"/>
      <c r="M70" s="896"/>
      <c r="N70" s="875"/>
      <c r="O70" s="876"/>
      <c r="P70" s="877"/>
      <c r="Q70" s="878"/>
      <c r="R70" s="879"/>
      <c r="S70" s="880"/>
      <c r="T70" s="881"/>
      <c r="U70" s="882"/>
      <c r="V70" s="882"/>
      <c r="W70" s="882"/>
      <c r="X70" s="882"/>
      <c r="Y70" s="883"/>
      <c r="Z70" s="280" t="str">
        <f t="shared" si="18"/>
        <v/>
      </c>
      <c r="AA70" s="277" t="str">
        <f t="shared" si="19"/>
        <v/>
      </c>
      <c r="AB70" s="279" t="str">
        <f t="shared" si="20"/>
        <v/>
      </c>
      <c r="AC70" s="278" t="str">
        <f t="shared" si="21"/>
        <v/>
      </c>
      <c r="AD70" s="277" t="str">
        <f t="shared" si="22"/>
        <v/>
      </c>
      <c r="AE70" s="276" t="str">
        <f t="shared" si="23"/>
        <v/>
      </c>
      <c r="AF70" s="275" t="str">
        <f t="shared" si="24"/>
        <v/>
      </c>
      <c r="AG70" s="275" t="str">
        <f t="shared" si="25"/>
        <v/>
      </c>
      <c r="AH70" s="274" t="str">
        <f t="shared" si="26"/>
        <v/>
      </c>
      <c r="AI70" s="884"/>
      <c r="AJ70" s="885"/>
      <c r="AK70" s="885"/>
      <c r="AL70" s="885"/>
      <c r="AM70" s="885"/>
      <c r="AN70" s="886"/>
      <c r="AO70" s="262"/>
      <c r="AP70" s="887"/>
      <c r="AQ70" s="888"/>
      <c r="AR70" s="888"/>
      <c r="AS70" s="888"/>
      <c r="AT70" s="888"/>
      <c r="AU70" s="889"/>
      <c r="AV70" s="889"/>
      <c r="AW70" s="889"/>
      <c r="AX70" s="889"/>
      <c r="AY70" s="889"/>
      <c r="AZ70" s="889"/>
      <c r="BA70" s="889"/>
      <c r="BB70" s="889"/>
      <c r="BC70" s="889"/>
      <c r="BD70" s="890"/>
    </row>
    <row r="71" spans="1:56" ht="22.5" customHeight="1" x14ac:dyDescent="0.2">
      <c r="A71" s="273"/>
      <c r="B71" s="272"/>
      <c r="C71" s="894"/>
      <c r="D71" s="895"/>
      <c r="E71" s="895"/>
      <c r="F71" s="895"/>
      <c r="G71" s="895"/>
      <c r="H71" s="895"/>
      <c r="I71" s="895"/>
      <c r="J71" s="895"/>
      <c r="K71" s="895"/>
      <c r="L71" s="895"/>
      <c r="M71" s="896"/>
      <c r="N71" s="875"/>
      <c r="O71" s="876"/>
      <c r="P71" s="877"/>
      <c r="Q71" s="878"/>
      <c r="R71" s="879"/>
      <c r="S71" s="880"/>
      <c r="T71" s="881"/>
      <c r="U71" s="882"/>
      <c r="V71" s="882"/>
      <c r="W71" s="882"/>
      <c r="X71" s="882"/>
      <c r="Y71" s="883"/>
      <c r="Z71" s="280" t="str">
        <f t="shared" si="18"/>
        <v/>
      </c>
      <c r="AA71" s="277" t="str">
        <f t="shared" si="19"/>
        <v/>
      </c>
      <c r="AB71" s="279" t="str">
        <f t="shared" si="20"/>
        <v/>
      </c>
      <c r="AC71" s="278" t="str">
        <f t="shared" si="21"/>
        <v/>
      </c>
      <c r="AD71" s="277" t="str">
        <f t="shared" si="22"/>
        <v/>
      </c>
      <c r="AE71" s="276" t="str">
        <f t="shared" si="23"/>
        <v/>
      </c>
      <c r="AF71" s="275" t="str">
        <f t="shared" si="24"/>
        <v/>
      </c>
      <c r="AG71" s="275" t="str">
        <f t="shared" si="25"/>
        <v/>
      </c>
      <c r="AH71" s="274" t="str">
        <f t="shared" si="26"/>
        <v/>
      </c>
      <c r="AI71" s="884"/>
      <c r="AJ71" s="885"/>
      <c r="AK71" s="885"/>
      <c r="AL71" s="885"/>
      <c r="AM71" s="885"/>
      <c r="AN71" s="886"/>
      <c r="AO71" s="262"/>
      <c r="AP71" s="887"/>
      <c r="AQ71" s="888"/>
      <c r="AR71" s="888"/>
      <c r="AS71" s="888"/>
      <c r="AT71" s="888"/>
      <c r="AU71" s="889"/>
      <c r="AV71" s="889"/>
      <c r="AW71" s="889"/>
      <c r="AX71" s="889"/>
      <c r="AY71" s="889"/>
      <c r="AZ71" s="889"/>
      <c r="BA71" s="889"/>
      <c r="BB71" s="889"/>
      <c r="BC71" s="889"/>
      <c r="BD71" s="890"/>
    </row>
    <row r="72" spans="1:56" ht="22.5" customHeight="1" x14ac:dyDescent="0.2">
      <c r="A72" s="273"/>
      <c r="B72" s="272"/>
      <c r="C72" s="894"/>
      <c r="D72" s="895"/>
      <c r="E72" s="895"/>
      <c r="F72" s="895"/>
      <c r="G72" s="895"/>
      <c r="H72" s="895"/>
      <c r="I72" s="895"/>
      <c r="J72" s="895"/>
      <c r="K72" s="895"/>
      <c r="L72" s="895"/>
      <c r="M72" s="896"/>
      <c r="N72" s="875"/>
      <c r="O72" s="876"/>
      <c r="P72" s="877"/>
      <c r="Q72" s="878"/>
      <c r="R72" s="879"/>
      <c r="S72" s="880"/>
      <c r="T72" s="881"/>
      <c r="U72" s="882"/>
      <c r="V72" s="882"/>
      <c r="W72" s="882"/>
      <c r="X72" s="882"/>
      <c r="Y72" s="883"/>
      <c r="Z72" s="280" t="str">
        <f t="shared" si="18"/>
        <v/>
      </c>
      <c r="AA72" s="277" t="str">
        <f t="shared" si="19"/>
        <v/>
      </c>
      <c r="AB72" s="279" t="str">
        <f t="shared" si="20"/>
        <v/>
      </c>
      <c r="AC72" s="278" t="str">
        <f t="shared" si="21"/>
        <v/>
      </c>
      <c r="AD72" s="277" t="str">
        <f t="shared" si="22"/>
        <v/>
      </c>
      <c r="AE72" s="276" t="str">
        <f t="shared" si="23"/>
        <v/>
      </c>
      <c r="AF72" s="275" t="str">
        <f t="shared" si="24"/>
        <v/>
      </c>
      <c r="AG72" s="275" t="str">
        <f t="shared" si="25"/>
        <v/>
      </c>
      <c r="AH72" s="274" t="str">
        <f t="shared" si="26"/>
        <v/>
      </c>
      <c r="AI72" s="884"/>
      <c r="AJ72" s="885"/>
      <c r="AK72" s="885"/>
      <c r="AL72" s="885"/>
      <c r="AM72" s="885"/>
      <c r="AN72" s="886"/>
      <c r="AO72" s="262"/>
      <c r="AP72" s="887"/>
      <c r="AQ72" s="888"/>
      <c r="AR72" s="888"/>
      <c r="AS72" s="888"/>
      <c r="AT72" s="888"/>
      <c r="AU72" s="889"/>
      <c r="AV72" s="889"/>
      <c r="AW72" s="889"/>
      <c r="AX72" s="889"/>
      <c r="AY72" s="889"/>
      <c r="AZ72" s="889"/>
      <c r="BA72" s="889"/>
      <c r="BB72" s="889"/>
      <c r="BC72" s="889"/>
      <c r="BD72" s="890"/>
    </row>
    <row r="73" spans="1:56" ht="22.5" customHeight="1" x14ac:dyDescent="0.2">
      <c r="A73" s="273"/>
      <c r="B73" s="272"/>
      <c r="C73" s="894"/>
      <c r="D73" s="895"/>
      <c r="E73" s="895"/>
      <c r="F73" s="895"/>
      <c r="G73" s="895"/>
      <c r="H73" s="895"/>
      <c r="I73" s="895"/>
      <c r="J73" s="895"/>
      <c r="K73" s="895"/>
      <c r="L73" s="895"/>
      <c r="M73" s="896"/>
      <c r="N73" s="875"/>
      <c r="O73" s="876"/>
      <c r="P73" s="877"/>
      <c r="Q73" s="878"/>
      <c r="R73" s="879"/>
      <c r="S73" s="880"/>
      <c r="T73" s="881"/>
      <c r="U73" s="882"/>
      <c r="V73" s="882"/>
      <c r="W73" s="882"/>
      <c r="X73" s="882"/>
      <c r="Y73" s="883"/>
      <c r="Z73" s="280" t="str">
        <f t="shared" si="18"/>
        <v/>
      </c>
      <c r="AA73" s="277" t="str">
        <f t="shared" si="19"/>
        <v/>
      </c>
      <c r="AB73" s="279" t="str">
        <f t="shared" si="20"/>
        <v/>
      </c>
      <c r="AC73" s="278" t="str">
        <f t="shared" si="21"/>
        <v/>
      </c>
      <c r="AD73" s="277" t="str">
        <f t="shared" si="22"/>
        <v/>
      </c>
      <c r="AE73" s="276" t="str">
        <f t="shared" si="23"/>
        <v/>
      </c>
      <c r="AF73" s="275" t="str">
        <f t="shared" si="24"/>
        <v/>
      </c>
      <c r="AG73" s="275" t="str">
        <f t="shared" si="25"/>
        <v/>
      </c>
      <c r="AH73" s="274" t="str">
        <f t="shared" si="26"/>
        <v/>
      </c>
      <c r="AI73" s="884"/>
      <c r="AJ73" s="885"/>
      <c r="AK73" s="885"/>
      <c r="AL73" s="885"/>
      <c r="AM73" s="885"/>
      <c r="AN73" s="886"/>
      <c r="AO73" s="262"/>
      <c r="AP73" s="887"/>
      <c r="AQ73" s="888"/>
      <c r="AR73" s="888"/>
      <c r="AS73" s="888"/>
      <c r="AT73" s="888"/>
      <c r="AU73" s="889"/>
      <c r="AV73" s="889"/>
      <c r="AW73" s="889"/>
      <c r="AX73" s="889"/>
      <c r="AY73" s="889"/>
      <c r="AZ73" s="889"/>
      <c r="BA73" s="889"/>
      <c r="BB73" s="889"/>
      <c r="BC73" s="889"/>
      <c r="BD73" s="890"/>
    </row>
    <row r="74" spans="1:56" ht="22.5" customHeight="1" x14ac:dyDescent="0.2">
      <c r="A74" s="273"/>
      <c r="B74" s="272"/>
      <c r="C74" s="894"/>
      <c r="D74" s="895"/>
      <c r="E74" s="895"/>
      <c r="F74" s="895"/>
      <c r="G74" s="895"/>
      <c r="H74" s="895"/>
      <c r="I74" s="895"/>
      <c r="J74" s="895"/>
      <c r="K74" s="895"/>
      <c r="L74" s="895"/>
      <c r="M74" s="896"/>
      <c r="N74" s="875"/>
      <c r="O74" s="876"/>
      <c r="P74" s="877"/>
      <c r="Q74" s="878"/>
      <c r="R74" s="879"/>
      <c r="S74" s="880"/>
      <c r="T74" s="881"/>
      <c r="U74" s="882"/>
      <c r="V74" s="882"/>
      <c r="W74" s="882"/>
      <c r="X74" s="882"/>
      <c r="Y74" s="883"/>
      <c r="Z74" s="280" t="str">
        <f t="shared" si="18"/>
        <v/>
      </c>
      <c r="AA74" s="277" t="str">
        <f t="shared" si="19"/>
        <v/>
      </c>
      <c r="AB74" s="279" t="str">
        <f t="shared" si="20"/>
        <v/>
      </c>
      <c r="AC74" s="278" t="str">
        <f t="shared" si="21"/>
        <v/>
      </c>
      <c r="AD74" s="277" t="str">
        <f t="shared" si="22"/>
        <v/>
      </c>
      <c r="AE74" s="276" t="str">
        <f t="shared" si="23"/>
        <v/>
      </c>
      <c r="AF74" s="275" t="str">
        <f t="shared" si="24"/>
        <v/>
      </c>
      <c r="AG74" s="275" t="str">
        <f t="shared" si="25"/>
        <v/>
      </c>
      <c r="AH74" s="274" t="str">
        <f t="shared" si="26"/>
        <v/>
      </c>
      <c r="AI74" s="884"/>
      <c r="AJ74" s="885"/>
      <c r="AK74" s="885"/>
      <c r="AL74" s="885"/>
      <c r="AM74" s="885"/>
      <c r="AN74" s="886"/>
      <c r="AO74" s="262"/>
      <c r="AP74" s="887"/>
      <c r="AQ74" s="888"/>
      <c r="AR74" s="888"/>
      <c r="AS74" s="888"/>
      <c r="AT74" s="888"/>
      <c r="AU74" s="889"/>
      <c r="AV74" s="889"/>
      <c r="AW74" s="889"/>
      <c r="AX74" s="889"/>
      <c r="AY74" s="889"/>
      <c r="AZ74" s="889"/>
      <c r="BA74" s="889"/>
      <c r="BB74" s="889"/>
      <c r="BC74" s="889"/>
      <c r="BD74" s="890"/>
    </row>
    <row r="75" spans="1:56" ht="22.5" customHeight="1" x14ac:dyDescent="0.2">
      <c r="A75" s="273"/>
      <c r="B75" s="272"/>
      <c r="C75" s="894"/>
      <c r="D75" s="895"/>
      <c r="E75" s="895"/>
      <c r="F75" s="895"/>
      <c r="G75" s="895"/>
      <c r="H75" s="895"/>
      <c r="I75" s="895"/>
      <c r="J75" s="895"/>
      <c r="K75" s="895"/>
      <c r="L75" s="895"/>
      <c r="M75" s="896"/>
      <c r="N75" s="875"/>
      <c r="O75" s="876"/>
      <c r="P75" s="877"/>
      <c r="Q75" s="878"/>
      <c r="R75" s="879"/>
      <c r="S75" s="880"/>
      <c r="T75" s="881"/>
      <c r="U75" s="882"/>
      <c r="V75" s="882"/>
      <c r="W75" s="882"/>
      <c r="X75" s="882"/>
      <c r="Y75" s="883"/>
      <c r="Z75" s="280" t="str">
        <f t="shared" si="18"/>
        <v/>
      </c>
      <c r="AA75" s="277" t="str">
        <f t="shared" si="19"/>
        <v/>
      </c>
      <c r="AB75" s="279" t="str">
        <f t="shared" si="20"/>
        <v/>
      </c>
      <c r="AC75" s="278" t="str">
        <f t="shared" si="21"/>
        <v/>
      </c>
      <c r="AD75" s="277" t="str">
        <f t="shared" si="22"/>
        <v/>
      </c>
      <c r="AE75" s="276" t="str">
        <f t="shared" si="23"/>
        <v/>
      </c>
      <c r="AF75" s="275" t="str">
        <f t="shared" si="24"/>
        <v/>
      </c>
      <c r="AG75" s="275" t="str">
        <f t="shared" si="25"/>
        <v/>
      </c>
      <c r="AH75" s="274" t="str">
        <f t="shared" si="26"/>
        <v/>
      </c>
      <c r="AI75" s="884"/>
      <c r="AJ75" s="885"/>
      <c r="AK75" s="885"/>
      <c r="AL75" s="885"/>
      <c r="AM75" s="885"/>
      <c r="AN75" s="886"/>
      <c r="AO75" s="262"/>
      <c r="AP75" s="887"/>
      <c r="AQ75" s="888"/>
      <c r="AR75" s="888"/>
      <c r="AS75" s="888"/>
      <c r="AT75" s="888"/>
      <c r="AU75" s="889"/>
      <c r="AV75" s="889"/>
      <c r="AW75" s="889"/>
      <c r="AX75" s="889"/>
      <c r="AY75" s="889"/>
      <c r="AZ75" s="889"/>
      <c r="BA75" s="889"/>
      <c r="BB75" s="889"/>
      <c r="BC75" s="889"/>
      <c r="BD75" s="890"/>
    </row>
    <row r="76" spans="1:56" ht="22.5" customHeight="1" x14ac:dyDescent="0.2">
      <c r="A76" s="273"/>
      <c r="B76" s="272"/>
      <c r="C76" s="894"/>
      <c r="D76" s="895"/>
      <c r="E76" s="895"/>
      <c r="F76" s="895"/>
      <c r="G76" s="895"/>
      <c r="H76" s="895"/>
      <c r="I76" s="895"/>
      <c r="J76" s="895"/>
      <c r="K76" s="895"/>
      <c r="L76" s="895"/>
      <c r="M76" s="896"/>
      <c r="N76" s="875"/>
      <c r="O76" s="876"/>
      <c r="P76" s="877"/>
      <c r="Q76" s="878"/>
      <c r="R76" s="879"/>
      <c r="S76" s="880"/>
      <c r="T76" s="881"/>
      <c r="U76" s="882"/>
      <c r="V76" s="882"/>
      <c r="W76" s="882"/>
      <c r="X76" s="882"/>
      <c r="Y76" s="883"/>
      <c r="Z76" s="280" t="str">
        <f t="shared" si="18"/>
        <v/>
      </c>
      <c r="AA76" s="277" t="str">
        <f t="shared" si="19"/>
        <v/>
      </c>
      <c r="AB76" s="279" t="str">
        <f t="shared" si="20"/>
        <v/>
      </c>
      <c r="AC76" s="278" t="str">
        <f t="shared" si="21"/>
        <v/>
      </c>
      <c r="AD76" s="277" t="str">
        <f t="shared" si="22"/>
        <v/>
      </c>
      <c r="AE76" s="276" t="str">
        <f t="shared" si="23"/>
        <v/>
      </c>
      <c r="AF76" s="275" t="str">
        <f t="shared" si="24"/>
        <v/>
      </c>
      <c r="AG76" s="275" t="str">
        <f t="shared" si="25"/>
        <v/>
      </c>
      <c r="AH76" s="274" t="str">
        <f t="shared" si="26"/>
        <v/>
      </c>
      <c r="AI76" s="884"/>
      <c r="AJ76" s="885"/>
      <c r="AK76" s="885"/>
      <c r="AL76" s="885"/>
      <c r="AM76" s="885"/>
      <c r="AN76" s="886"/>
      <c r="AO76" s="262"/>
      <c r="AP76" s="887"/>
      <c r="AQ76" s="888"/>
      <c r="AR76" s="888"/>
      <c r="AS76" s="888"/>
      <c r="AT76" s="888"/>
      <c r="AU76" s="889"/>
      <c r="AV76" s="889"/>
      <c r="AW76" s="889"/>
      <c r="AX76" s="889"/>
      <c r="AY76" s="889"/>
      <c r="AZ76" s="889"/>
      <c r="BA76" s="889"/>
      <c r="BB76" s="889"/>
      <c r="BC76" s="889"/>
      <c r="BD76" s="890"/>
    </row>
    <row r="77" spans="1:56" ht="22.5" customHeight="1" x14ac:dyDescent="0.2">
      <c r="A77" s="273"/>
      <c r="B77" s="272"/>
      <c r="C77" s="894"/>
      <c r="D77" s="895"/>
      <c r="E77" s="895"/>
      <c r="F77" s="895"/>
      <c r="G77" s="895"/>
      <c r="H77" s="895"/>
      <c r="I77" s="895"/>
      <c r="J77" s="895"/>
      <c r="K77" s="895"/>
      <c r="L77" s="895"/>
      <c r="M77" s="896"/>
      <c r="N77" s="875"/>
      <c r="O77" s="876"/>
      <c r="P77" s="877"/>
      <c r="Q77" s="878"/>
      <c r="R77" s="879"/>
      <c r="S77" s="880"/>
      <c r="T77" s="881"/>
      <c r="U77" s="882"/>
      <c r="V77" s="882"/>
      <c r="W77" s="882"/>
      <c r="X77" s="882"/>
      <c r="Y77" s="883"/>
      <c r="Z77" s="269" t="str">
        <f t="shared" si="18"/>
        <v/>
      </c>
      <c r="AA77" s="266" t="str">
        <f t="shared" si="19"/>
        <v/>
      </c>
      <c r="AB77" s="268" t="str">
        <f t="shared" si="20"/>
        <v/>
      </c>
      <c r="AC77" s="267" t="str">
        <f t="shared" si="21"/>
        <v/>
      </c>
      <c r="AD77" s="266" t="str">
        <f t="shared" si="22"/>
        <v/>
      </c>
      <c r="AE77" s="265" t="str">
        <f t="shared" si="23"/>
        <v/>
      </c>
      <c r="AF77" s="264" t="str">
        <f t="shared" si="24"/>
        <v/>
      </c>
      <c r="AG77" s="264" t="str">
        <f t="shared" si="25"/>
        <v/>
      </c>
      <c r="AH77" s="263" t="str">
        <f t="shared" si="26"/>
        <v/>
      </c>
      <c r="AI77" s="884"/>
      <c r="AJ77" s="885"/>
      <c r="AK77" s="885"/>
      <c r="AL77" s="885"/>
      <c r="AM77" s="885"/>
      <c r="AN77" s="886"/>
      <c r="AO77" s="262"/>
      <c r="AP77" s="887"/>
      <c r="AQ77" s="888"/>
      <c r="AR77" s="888"/>
      <c r="AS77" s="888"/>
      <c r="AT77" s="888"/>
      <c r="AU77" s="889"/>
      <c r="AV77" s="889"/>
      <c r="AW77" s="889"/>
      <c r="AX77" s="889"/>
      <c r="AY77" s="889"/>
      <c r="AZ77" s="889"/>
      <c r="BA77" s="889"/>
      <c r="BB77" s="889"/>
      <c r="BC77" s="889"/>
      <c r="BD77" s="890"/>
    </row>
    <row r="78" spans="1:56" ht="22.5" customHeight="1" x14ac:dyDescent="0.2">
      <c r="A78" s="273"/>
      <c r="B78" s="272"/>
      <c r="C78" s="894"/>
      <c r="D78" s="895"/>
      <c r="E78" s="895"/>
      <c r="F78" s="895"/>
      <c r="G78" s="895"/>
      <c r="H78" s="895"/>
      <c r="I78" s="895"/>
      <c r="J78" s="895"/>
      <c r="K78" s="895"/>
      <c r="L78" s="895"/>
      <c r="M78" s="896"/>
      <c r="N78" s="875"/>
      <c r="O78" s="876"/>
      <c r="P78" s="877"/>
      <c r="Q78" s="878"/>
      <c r="R78" s="879"/>
      <c r="S78" s="880"/>
      <c r="T78" s="881"/>
      <c r="U78" s="882"/>
      <c r="V78" s="882"/>
      <c r="W78" s="882"/>
      <c r="X78" s="882"/>
      <c r="Y78" s="883"/>
      <c r="Z78" s="280" t="str">
        <f t="shared" si="18"/>
        <v/>
      </c>
      <c r="AA78" s="277" t="str">
        <f t="shared" si="19"/>
        <v/>
      </c>
      <c r="AB78" s="279" t="str">
        <f t="shared" si="20"/>
        <v/>
      </c>
      <c r="AC78" s="278" t="str">
        <f t="shared" si="21"/>
        <v/>
      </c>
      <c r="AD78" s="277" t="str">
        <f t="shared" si="22"/>
        <v/>
      </c>
      <c r="AE78" s="276" t="str">
        <f t="shared" si="23"/>
        <v/>
      </c>
      <c r="AF78" s="275" t="str">
        <f t="shared" si="24"/>
        <v/>
      </c>
      <c r="AG78" s="275" t="str">
        <f t="shared" si="25"/>
        <v/>
      </c>
      <c r="AH78" s="274" t="str">
        <f t="shared" si="26"/>
        <v/>
      </c>
      <c r="AI78" s="884"/>
      <c r="AJ78" s="885"/>
      <c r="AK78" s="885"/>
      <c r="AL78" s="885"/>
      <c r="AM78" s="885"/>
      <c r="AN78" s="886"/>
      <c r="AO78" s="262"/>
      <c r="AP78" s="887"/>
      <c r="AQ78" s="888"/>
      <c r="AR78" s="888"/>
      <c r="AS78" s="888"/>
      <c r="AT78" s="888"/>
      <c r="AU78" s="889"/>
      <c r="AV78" s="889"/>
      <c r="AW78" s="889"/>
      <c r="AX78" s="889"/>
      <c r="AY78" s="889"/>
      <c r="AZ78" s="889"/>
      <c r="BA78" s="889"/>
      <c r="BB78" s="889"/>
      <c r="BC78" s="889"/>
      <c r="BD78" s="890"/>
    </row>
    <row r="79" spans="1:56" ht="22.5" customHeight="1" x14ac:dyDescent="0.2">
      <c r="A79" s="273"/>
      <c r="B79" s="272"/>
      <c r="C79" s="894"/>
      <c r="D79" s="895"/>
      <c r="E79" s="895"/>
      <c r="F79" s="895"/>
      <c r="G79" s="895"/>
      <c r="H79" s="895"/>
      <c r="I79" s="895"/>
      <c r="J79" s="895"/>
      <c r="K79" s="895"/>
      <c r="L79" s="895"/>
      <c r="M79" s="896"/>
      <c r="N79" s="875"/>
      <c r="O79" s="876"/>
      <c r="P79" s="877"/>
      <c r="Q79" s="878"/>
      <c r="R79" s="879"/>
      <c r="S79" s="880"/>
      <c r="T79" s="881"/>
      <c r="U79" s="882"/>
      <c r="V79" s="882"/>
      <c r="W79" s="882"/>
      <c r="X79" s="882"/>
      <c r="Y79" s="883"/>
      <c r="Z79" s="269" t="str">
        <f t="shared" si="18"/>
        <v/>
      </c>
      <c r="AA79" s="266" t="str">
        <f t="shared" si="19"/>
        <v/>
      </c>
      <c r="AB79" s="268" t="str">
        <f t="shared" si="20"/>
        <v/>
      </c>
      <c r="AC79" s="267" t="str">
        <f t="shared" si="21"/>
        <v/>
      </c>
      <c r="AD79" s="266" t="str">
        <f t="shared" si="22"/>
        <v/>
      </c>
      <c r="AE79" s="265" t="str">
        <f t="shared" si="23"/>
        <v/>
      </c>
      <c r="AF79" s="264" t="str">
        <f t="shared" si="24"/>
        <v/>
      </c>
      <c r="AG79" s="264" t="str">
        <f t="shared" si="25"/>
        <v/>
      </c>
      <c r="AH79" s="263" t="str">
        <f t="shared" si="26"/>
        <v/>
      </c>
      <c r="AI79" s="884"/>
      <c r="AJ79" s="885"/>
      <c r="AK79" s="885"/>
      <c r="AL79" s="885"/>
      <c r="AM79" s="885"/>
      <c r="AN79" s="886"/>
      <c r="AO79" s="262"/>
      <c r="AP79" s="887"/>
      <c r="AQ79" s="888"/>
      <c r="AR79" s="888"/>
      <c r="AS79" s="888"/>
      <c r="AT79" s="888"/>
      <c r="AU79" s="889"/>
      <c r="AV79" s="889"/>
      <c r="AW79" s="889"/>
      <c r="AX79" s="889"/>
      <c r="AY79" s="889"/>
      <c r="AZ79" s="889"/>
      <c r="BA79" s="889"/>
      <c r="BB79" s="889"/>
      <c r="BC79" s="889"/>
      <c r="BD79" s="890"/>
    </row>
    <row r="80" spans="1:56" ht="22.5" customHeight="1" x14ac:dyDescent="0.2">
      <c r="A80" s="273"/>
      <c r="B80" s="272"/>
      <c r="C80" s="894"/>
      <c r="D80" s="895"/>
      <c r="E80" s="895"/>
      <c r="F80" s="895"/>
      <c r="G80" s="895"/>
      <c r="H80" s="895"/>
      <c r="I80" s="895"/>
      <c r="J80" s="895"/>
      <c r="K80" s="895"/>
      <c r="L80" s="895"/>
      <c r="M80" s="896"/>
      <c r="N80" s="875"/>
      <c r="O80" s="876"/>
      <c r="P80" s="877"/>
      <c r="Q80" s="878"/>
      <c r="R80" s="879"/>
      <c r="S80" s="880"/>
      <c r="T80" s="881"/>
      <c r="U80" s="882"/>
      <c r="V80" s="882"/>
      <c r="W80" s="882"/>
      <c r="X80" s="882"/>
      <c r="Y80" s="883"/>
      <c r="Z80" s="280" t="str">
        <f t="shared" si="18"/>
        <v/>
      </c>
      <c r="AA80" s="277" t="str">
        <f t="shared" si="19"/>
        <v/>
      </c>
      <c r="AB80" s="279" t="str">
        <f t="shared" si="20"/>
        <v/>
      </c>
      <c r="AC80" s="278" t="str">
        <f t="shared" si="21"/>
        <v/>
      </c>
      <c r="AD80" s="277" t="str">
        <f t="shared" si="22"/>
        <v/>
      </c>
      <c r="AE80" s="276" t="str">
        <f t="shared" si="23"/>
        <v/>
      </c>
      <c r="AF80" s="275" t="str">
        <f t="shared" si="24"/>
        <v/>
      </c>
      <c r="AG80" s="275" t="str">
        <f t="shared" si="25"/>
        <v/>
      </c>
      <c r="AH80" s="274" t="str">
        <f t="shared" si="26"/>
        <v/>
      </c>
      <c r="AI80" s="884"/>
      <c r="AJ80" s="885"/>
      <c r="AK80" s="885"/>
      <c r="AL80" s="885"/>
      <c r="AM80" s="885"/>
      <c r="AN80" s="886"/>
      <c r="AO80" s="262"/>
      <c r="AP80" s="887"/>
      <c r="AQ80" s="888"/>
      <c r="AR80" s="888"/>
      <c r="AS80" s="888"/>
      <c r="AT80" s="888"/>
      <c r="AU80" s="889"/>
      <c r="AV80" s="889"/>
      <c r="AW80" s="889"/>
      <c r="AX80" s="889"/>
      <c r="AY80" s="889"/>
      <c r="AZ80" s="889"/>
      <c r="BA80" s="889"/>
      <c r="BB80" s="889"/>
      <c r="BC80" s="889"/>
      <c r="BD80" s="890"/>
    </row>
    <row r="81" spans="1:59" ht="22.5" customHeight="1" x14ac:dyDescent="0.2">
      <c r="A81" s="273"/>
      <c r="B81" s="272"/>
      <c r="C81" s="894"/>
      <c r="D81" s="895"/>
      <c r="E81" s="895"/>
      <c r="F81" s="895"/>
      <c r="G81" s="895"/>
      <c r="H81" s="895"/>
      <c r="I81" s="895"/>
      <c r="J81" s="895"/>
      <c r="K81" s="895"/>
      <c r="L81" s="895"/>
      <c r="M81" s="896"/>
      <c r="N81" s="875"/>
      <c r="O81" s="876"/>
      <c r="P81" s="877"/>
      <c r="Q81" s="878"/>
      <c r="R81" s="879"/>
      <c r="S81" s="880"/>
      <c r="T81" s="881"/>
      <c r="U81" s="882"/>
      <c r="V81" s="882"/>
      <c r="W81" s="882"/>
      <c r="X81" s="882"/>
      <c r="Y81" s="883"/>
      <c r="Z81" s="269" t="str">
        <f t="shared" si="18"/>
        <v/>
      </c>
      <c r="AA81" s="266" t="str">
        <f t="shared" si="19"/>
        <v/>
      </c>
      <c r="AB81" s="268" t="str">
        <f t="shared" si="20"/>
        <v/>
      </c>
      <c r="AC81" s="267" t="str">
        <f t="shared" si="21"/>
        <v/>
      </c>
      <c r="AD81" s="266" t="str">
        <f t="shared" si="22"/>
        <v/>
      </c>
      <c r="AE81" s="265" t="str">
        <f t="shared" si="23"/>
        <v/>
      </c>
      <c r="AF81" s="264" t="str">
        <f t="shared" si="24"/>
        <v/>
      </c>
      <c r="AG81" s="264" t="str">
        <f t="shared" si="25"/>
        <v/>
      </c>
      <c r="AH81" s="263" t="str">
        <f t="shared" si="26"/>
        <v/>
      </c>
      <c r="AI81" s="884"/>
      <c r="AJ81" s="885"/>
      <c r="AK81" s="885"/>
      <c r="AL81" s="885"/>
      <c r="AM81" s="885"/>
      <c r="AN81" s="886"/>
      <c r="AO81" s="262"/>
      <c r="AP81" s="887"/>
      <c r="AQ81" s="888"/>
      <c r="AR81" s="888"/>
      <c r="AS81" s="888"/>
      <c r="AT81" s="888"/>
      <c r="AU81" s="889"/>
      <c r="AV81" s="889"/>
      <c r="AW81" s="889"/>
      <c r="AX81" s="889"/>
      <c r="AY81" s="889"/>
      <c r="AZ81" s="889"/>
      <c r="BA81" s="889"/>
      <c r="BB81" s="889"/>
      <c r="BC81" s="889"/>
      <c r="BD81" s="890"/>
    </row>
    <row r="82" spans="1:59" ht="22.5" customHeight="1" x14ac:dyDescent="0.2">
      <c r="A82" s="273"/>
      <c r="B82" s="272"/>
      <c r="C82" s="894"/>
      <c r="D82" s="895"/>
      <c r="E82" s="895"/>
      <c r="F82" s="895"/>
      <c r="G82" s="895"/>
      <c r="H82" s="895"/>
      <c r="I82" s="895"/>
      <c r="J82" s="895"/>
      <c r="K82" s="895"/>
      <c r="L82" s="895"/>
      <c r="M82" s="896"/>
      <c r="N82" s="875"/>
      <c r="O82" s="876"/>
      <c r="P82" s="877"/>
      <c r="Q82" s="878"/>
      <c r="R82" s="879"/>
      <c r="S82" s="880"/>
      <c r="T82" s="881"/>
      <c r="U82" s="882"/>
      <c r="V82" s="882"/>
      <c r="W82" s="882"/>
      <c r="X82" s="882"/>
      <c r="Y82" s="883"/>
      <c r="Z82" s="280" t="str">
        <f t="shared" si="18"/>
        <v/>
      </c>
      <c r="AA82" s="277" t="str">
        <f t="shared" si="19"/>
        <v/>
      </c>
      <c r="AB82" s="279" t="str">
        <f t="shared" si="20"/>
        <v/>
      </c>
      <c r="AC82" s="278" t="str">
        <f t="shared" si="21"/>
        <v/>
      </c>
      <c r="AD82" s="277" t="str">
        <f t="shared" si="22"/>
        <v/>
      </c>
      <c r="AE82" s="276" t="str">
        <f t="shared" si="23"/>
        <v/>
      </c>
      <c r="AF82" s="275" t="str">
        <f t="shared" si="24"/>
        <v/>
      </c>
      <c r="AG82" s="275" t="str">
        <f t="shared" si="25"/>
        <v/>
      </c>
      <c r="AH82" s="274" t="str">
        <f t="shared" si="26"/>
        <v/>
      </c>
      <c r="AI82" s="884"/>
      <c r="AJ82" s="885"/>
      <c r="AK82" s="885"/>
      <c r="AL82" s="885"/>
      <c r="AM82" s="885"/>
      <c r="AN82" s="886"/>
      <c r="AO82" s="262"/>
      <c r="AP82" s="887"/>
      <c r="AQ82" s="888"/>
      <c r="AR82" s="888"/>
      <c r="AS82" s="888"/>
      <c r="AT82" s="888"/>
      <c r="AU82" s="889"/>
      <c r="AV82" s="889"/>
      <c r="AW82" s="889"/>
      <c r="AX82" s="889"/>
      <c r="AY82" s="889"/>
      <c r="AZ82" s="889"/>
      <c r="BA82" s="889"/>
      <c r="BB82" s="889"/>
      <c r="BC82" s="889"/>
      <c r="BD82" s="890"/>
    </row>
    <row r="83" spans="1:59" ht="22.5" customHeight="1" x14ac:dyDescent="0.2">
      <c r="A83" s="273"/>
      <c r="B83" s="272"/>
      <c r="C83" s="894"/>
      <c r="D83" s="895"/>
      <c r="E83" s="895"/>
      <c r="F83" s="895"/>
      <c r="G83" s="895"/>
      <c r="H83" s="895"/>
      <c r="I83" s="895"/>
      <c r="J83" s="895"/>
      <c r="K83" s="895"/>
      <c r="L83" s="895"/>
      <c r="M83" s="896"/>
      <c r="N83" s="875"/>
      <c r="O83" s="876"/>
      <c r="P83" s="877"/>
      <c r="Q83" s="878"/>
      <c r="R83" s="879"/>
      <c r="S83" s="880"/>
      <c r="T83" s="881"/>
      <c r="U83" s="882"/>
      <c r="V83" s="882"/>
      <c r="W83" s="882"/>
      <c r="X83" s="882"/>
      <c r="Y83" s="883"/>
      <c r="Z83" s="269" t="str">
        <f t="shared" si="18"/>
        <v/>
      </c>
      <c r="AA83" s="266" t="str">
        <f t="shared" si="19"/>
        <v/>
      </c>
      <c r="AB83" s="268" t="str">
        <f t="shared" si="20"/>
        <v/>
      </c>
      <c r="AC83" s="267" t="str">
        <f t="shared" si="21"/>
        <v/>
      </c>
      <c r="AD83" s="266" t="str">
        <f t="shared" si="22"/>
        <v/>
      </c>
      <c r="AE83" s="265" t="str">
        <f t="shared" si="23"/>
        <v/>
      </c>
      <c r="AF83" s="264" t="str">
        <f t="shared" si="24"/>
        <v/>
      </c>
      <c r="AG83" s="264" t="str">
        <f t="shared" si="25"/>
        <v/>
      </c>
      <c r="AH83" s="263" t="str">
        <f t="shared" si="26"/>
        <v/>
      </c>
      <c r="AI83" s="884"/>
      <c r="AJ83" s="885"/>
      <c r="AK83" s="885"/>
      <c r="AL83" s="885"/>
      <c r="AM83" s="885"/>
      <c r="AN83" s="886"/>
      <c r="AO83" s="262"/>
      <c r="AP83" s="887"/>
      <c r="AQ83" s="888"/>
      <c r="AR83" s="888"/>
      <c r="AS83" s="888"/>
      <c r="AT83" s="888"/>
      <c r="AU83" s="889"/>
      <c r="AV83" s="889"/>
      <c r="AW83" s="889"/>
      <c r="AX83" s="889"/>
      <c r="AY83" s="889"/>
      <c r="AZ83" s="889"/>
      <c r="BA83" s="889"/>
      <c r="BB83" s="889"/>
      <c r="BC83" s="889"/>
      <c r="BD83" s="890"/>
    </row>
    <row r="84" spans="1:59" ht="22.5" customHeight="1" x14ac:dyDescent="0.2">
      <c r="A84" s="273"/>
      <c r="B84" s="272"/>
      <c r="C84" s="894"/>
      <c r="D84" s="895"/>
      <c r="E84" s="895"/>
      <c r="F84" s="895"/>
      <c r="G84" s="895"/>
      <c r="H84" s="895"/>
      <c r="I84" s="895"/>
      <c r="J84" s="895"/>
      <c r="K84" s="895"/>
      <c r="L84" s="895"/>
      <c r="M84" s="896"/>
      <c r="N84" s="875"/>
      <c r="O84" s="876"/>
      <c r="P84" s="877"/>
      <c r="Q84" s="878"/>
      <c r="R84" s="879"/>
      <c r="S84" s="880"/>
      <c r="T84" s="881"/>
      <c r="U84" s="882"/>
      <c r="V84" s="882"/>
      <c r="W84" s="882"/>
      <c r="X84" s="882"/>
      <c r="Y84" s="883"/>
      <c r="Z84" s="280" t="str">
        <f t="shared" si="18"/>
        <v/>
      </c>
      <c r="AA84" s="277" t="str">
        <f t="shared" si="19"/>
        <v/>
      </c>
      <c r="AB84" s="279" t="str">
        <f t="shared" si="20"/>
        <v/>
      </c>
      <c r="AC84" s="278" t="str">
        <f t="shared" si="21"/>
        <v/>
      </c>
      <c r="AD84" s="277" t="str">
        <f t="shared" si="22"/>
        <v/>
      </c>
      <c r="AE84" s="276" t="str">
        <f t="shared" si="23"/>
        <v/>
      </c>
      <c r="AF84" s="275" t="str">
        <f t="shared" si="24"/>
        <v/>
      </c>
      <c r="AG84" s="275" t="str">
        <f t="shared" si="25"/>
        <v/>
      </c>
      <c r="AH84" s="274" t="str">
        <f t="shared" si="26"/>
        <v/>
      </c>
      <c r="AI84" s="884"/>
      <c r="AJ84" s="885"/>
      <c r="AK84" s="885"/>
      <c r="AL84" s="885"/>
      <c r="AM84" s="885"/>
      <c r="AN84" s="886"/>
      <c r="AO84" s="262"/>
      <c r="AP84" s="887"/>
      <c r="AQ84" s="888"/>
      <c r="AR84" s="888"/>
      <c r="AS84" s="888"/>
      <c r="AT84" s="888"/>
      <c r="AU84" s="889"/>
      <c r="AV84" s="889"/>
      <c r="AW84" s="889"/>
      <c r="AX84" s="889"/>
      <c r="AY84" s="889"/>
      <c r="AZ84" s="889"/>
      <c r="BA84" s="889"/>
      <c r="BB84" s="889"/>
      <c r="BC84" s="889"/>
      <c r="BD84" s="890"/>
    </row>
    <row r="85" spans="1:59" ht="22.5" customHeight="1" x14ac:dyDescent="0.2">
      <c r="A85" s="273"/>
      <c r="B85" s="272"/>
      <c r="C85" s="894"/>
      <c r="D85" s="895"/>
      <c r="E85" s="895"/>
      <c r="F85" s="895"/>
      <c r="G85" s="895"/>
      <c r="H85" s="895"/>
      <c r="I85" s="895"/>
      <c r="J85" s="895"/>
      <c r="K85" s="895"/>
      <c r="L85" s="895"/>
      <c r="M85" s="896"/>
      <c r="N85" s="875"/>
      <c r="O85" s="876"/>
      <c r="P85" s="877"/>
      <c r="Q85" s="878"/>
      <c r="R85" s="879"/>
      <c r="S85" s="880"/>
      <c r="T85" s="881"/>
      <c r="U85" s="882"/>
      <c r="V85" s="882"/>
      <c r="W85" s="882"/>
      <c r="X85" s="882"/>
      <c r="Y85" s="883"/>
      <c r="Z85" s="269" t="str">
        <f t="shared" si="18"/>
        <v/>
      </c>
      <c r="AA85" s="266" t="str">
        <f t="shared" si="19"/>
        <v/>
      </c>
      <c r="AB85" s="268" t="str">
        <f t="shared" si="20"/>
        <v/>
      </c>
      <c r="AC85" s="267" t="str">
        <f t="shared" si="21"/>
        <v/>
      </c>
      <c r="AD85" s="266" t="str">
        <f t="shared" si="22"/>
        <v/>
      </c>
      <c r="AE85" s="265" t="str">
        <f t="shared" si="23"/>
        <v/>
      </c>
      <c r="AF85" s="264" t="str">
        <f t="shared" si="24"/>
        <v/>
      </c>
      <c r="AG85" s="264" t="str">
        <f t="shared" si="25"/>
        <v/>
      </c>
      <c r="AH85" s="263" t="str">
        <f t="shared" si="26"/>
        <v/>
      </c>
      <c r="AI85" s="884"/>
      <c r="AJ85" s="885"/>
      <c r="AK85" s="885"/>
      <c r="AL85" s="885"/>
      <c r="AM85" s="885"/>
      <c r="AN85" s="886"/>
      <c r="AO85" s="262"/>
      <c r="AP85" s="887"/>
      <c r="AQ85" s="888"/>
      <c r="AR85" s="888"/>
      <c r="AS85" s="888"/>
      <c r="AT85" s="888"/>
      <c r="AU85" s="889"/>
      <c r="AV85" s="889"/>
      <c r="AW85" s="889"/>
      <c r="AX85" s="889"/>
      <c r="AY85" s="889"/>
      <c r="AZ85" s="889"/>
      <c r="BA85" s="889"/>
      <c r="BB85" s="889"/>
      <c r="BC85" s="889"/>
      <c r="BD85" s="890"/>
    </row>
    <row r="86" spans="1:59" ht="22.5" customHeight="1" thickBot="1" x14ac:dyDescent="0.25">
      <c r="A86" s="271"/>
      <c r="B86" s="270"/>
      <c r="C86" s="961"/>
      <c r="D86" s="962"/>
      <c r="E86" s="962"/>
      <c r="F86" s="962"/>
      <c r="G86" s="962"/>
      <c r="H86" s="962"/>
      <c r="I86" s="962"/>
      <c r="J86" s="962"/>
      <c r="K86" s="962"/>
      <c r="L86" s="962"/>
      <c r="M86" s="963"/>
      <c r="N86" s="875"/>
      <c r="O86" s="876"/>
      <c r="P86" s="877"/>
      <c r="Q86" s="878"/>
      <c r="R86" s="879"/>
      <c r="S86" s="880"/>
      <c r="T86" s="881"/>
      <c r="U86" s="882"/>
      <c r="V86" s="882"/>
      <c r="W86" s="882"/>
      <c r="X86" s="882"/>
      <c r="Y86" s="883"/>
      <c r="Z86" s="269" t="str">
        <f t="shared" si="18"/>
        <v/>
      </c>
      <c r="AA86" s="266" t="str">
        <f t="shared" si="19"/>
        <v/>
      </c>
      <c r="AB86" s="268" t="str">
        <f t="shared" si="20"/>
        <v/>
      </c>
      <c r="AC86" s="267" t="str">
        <f t="shared" si="21"/>
        <v/>
      </c>
      <c r="AD86" s="266" t="str">
        <f t="shared" si="22"/>
        <v/>
      </c>
      <c r="AE86" s="265" t="str">
        <f t="shared" si="23"/>
        <v/>
      </c>
      <c r="AF86" s="264" t="str">
        <f t="shared" si="24"/>
        <v/>
      </c>
      <c r="AG86" s="264" t="str">
        <f t="shared" si="25"/>
        <v/>
      </c>
      <c r="AH86" s="263" t="str">
        <f t="shared" si="26"/>
        <v/>
      </c>
      <c r="AI86" s="964"/>
      <c r="AJ86" s="965"/>
      <c r="AK86" s="965"/>
      <c r="AL86" s="965"/>
      <c r="AM86" s="965"/>
      <c r="AN86" s="966"/>
      <c r="AO86" s="262"/>
      <c r="AP86" s="930"/>
      <c r="AQ86" s="931"/>
      <c r="AR86" s="931"/>
      <c r="AS86" s="931"/>
      <c r="AT86" s="931"/>
      <c r="AU86" s="924"/>
      <c r="AV86" s="924"/>
      <c r="AW86" s="924"/>
      <c r="AX86" s="924"/>
      <c r="AY86" s="924"/>
      <c r="AZ86" s="924"/>
      <c r="BA86" s="924"/>
      <c r="BB86" s="924"/>
      <c r="BC86" s="924"/>
      <c r="BD86" s="925"/>
    </row>
    <row r="87" spans="1:59" ht="22.5" customHeight="1" thickTop="1" thickBot="1" x14ac:dyDescent="0.2">
      <c r="A87" s="289"/>
      <c r="B87" s="288"/>
      <c r="C87" s="952" t="s">
        <v>161</v>
      </c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3"/>
      <c r="X87" s="953"/>
      <c r="Y87" s="954"/>
      <c r="Z87" s="259" t="str">
        <f>IF($C66="","",LEFT(RIGHT(" " &amp;SUMPRODUCT(ROUND((N66:N86)*(T66:T86),0)),9),1))</f>
        <v/>
      </c>
      <c r="AA87" s="256" t="str">
        <f>IF($C66="","",LEFT(RIGHT(" " &amp;SUMPRODUCT(ROUND((N66:N86)*(T66:T86),0)),8),1))</f>
        <v/>
      </c>
      <c r="AB87" s="258" t="str">
        <f>IF($C66="","",LEFT(RIGHT(" " &amp;SUMPRODUCT(ROUND((N66:N86)*(T66:T86),0)),7),1))</f>
        <v/>
      </c>
      <c r="AC87" s="257" t="str">
        <f>IF($C66="","",LEFT(RIGHT(" " &amp;SUMPRODUCT(ROUND((N66:N86)*(T66:T86),0)),6),1))</f>
        <v/>
      </c>
      <c r="AD87" s="256" t="str">
        <f>IF($C66="","",LEFT(RIGHT(" " &amp;SUMPRODUCT(ROUND((N66:N86)*(T66:T86),0)),5),1))</f>
        <v/>
      </c>
      <c r="AE87" s="255" t="str">
        <f>IF($C66="","",LEFT(RIGHT(" " &amp;SUMPRODUCT(ROUND((N66:N86)*(T66:T86),0)),4),1))</f>
        <v/>
      </c>
      <c r="AF87" s="254" t="str">
        <f>IF($C66="","",LEFT(RIGHT(" " &amp;SUMPRODUCT(ROUND((N66:N86)*(T66:T86),0)),3),1))</f>
        <v/>
      </c>
      <c r="AG87" s="254" t="str">
        <f>IF($C66="","",LEFT(RIGHT(" " &amp;SUMPRODUCT(ROUND((N66:N86)*(T66:T86),0)),2),1))</f>
        <v/>
      </c>
      <c r="AH87" s="253" t="str">
        <f>IF($C66="","",LEFT(RIGHT(" " &amp;SUMPRODUCT(ROUND((N66:N86)*(T66:T86),0)),1),1))</f>
        <v/>
      </c>
      <c r="AI87" s="955"/>
      <c r="AJ87" s="956"/>
      <c r="AK87" s="956"/>
      <c r="AL87" s="956"/>
      <c r="AM87" s="956"/>
      <c r="AN87" s="957"/>
      <c r="BD87" s="252" t="s">
        <v>160</v>
      </c>
    </row>
    <row r="88" spans="1:59" ht="11.25" customHeight="1" thickTop="1" x14ac:dyDescent="0.2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</row>
    <row r="89" spans="1:59" ht="24" customHeight="1" x14ac:dyDescent="0.2">
      <c r="A89" s="950" t="s">
        <v>171</v>
      </c>
      <c r="B89" s="950"/>
      <c r="C89" s="950"/>
      <c r="D89" s="951" t="str">
        <f>IF($AL$7="","",$AL$7)</f>
        <v/>
      </c>
      <c r="E89" s="951"/>
      <c r="F89" s="951"/>
      <c r="G89" s="951"/>
      <c r="H89" s="951"/>
      <c r="I89" s="951"/>
      <c r="J89" s="951"/>
      <c r="Q89" s="830" t="s">
        <v>170</v>
      </c>
      <c r="R89" s="830"/>
      <c r="S89" s="830"/>
      <c r="T89" s="830"/>
      <c r="U89" s="830"/>
      <c r="V89" s="830"/>
      <c r="W89" s="830"/>
      <c r="X89" s="830"/>
      <c r="Y89" s="830"/>
      <c r="Z89" s="830"/>
      <c r="AA89" s="830"/>
      <c r="AB89" s="830"/>
      <c r="AC89" s="830"/>
      <c r="AD89" s="830"/>
      <c r="AE89" s="830"/>
      <c r="AH89" s="286" t="s">
        <v>169</v>
      </c>
      <c r="AI89" s="286"/>
      <c r="AJ89" s="872"/>
      <c r="AK89" s="872"/>
      <c r="AL89" s="285" t="s">
        <v>168</v>
      </c>
      <c r="AM89" s="872"/>
      <c r="AN89" s="872"/>
      <c r="AS89" s="932" t="str">
        <f>IF($AS$1="","",$AS$1)</f>
        <v>平成</v>
      </c>
      <c r="AT89" s="932"/>
      <c r="AU89" s="932"/>
      <c r="AV89" s="926" t="str">
        <f>IF($AV$1="","",$AV$1)</f>
        <v/>
      </c>
      <c r="AW89" s="926"/>
      <c r="AX89" s="284" t="s">
        <v>158</v>
      </c>
      <c r="AY89" s="926" t="str">
        <f>IF($AY$1="","",$AY$1)</f>
        <v/>
      </c>
      <c r="AZ89" s="926"/>
      <c r="BA89" s="284" t="s">
        <v>167</v>
      </c>
      <c r="BB89" s="926" t="str">
        <f>IF($BB$1="","",$BB$1)</f>
        <v/>
      </c>
      <c r="BC89" s="926"/>
      <c r="BD89" s="284" t="s">
        <v>156</v>
      </c>
    </row>
    <row r="90" spans="1:59" ht="11.25" customHeight="1" thickBot="1" x14ac:dyDescent="0.25">
      <c r="AC90" s="283"/>
      <c r="AD90" s="283"/>
    </row>
    <row r="91" spans="1:59" ht="23.25" customHeight="1" thickTop="1" x14ac:dyDescent="0.2">
      <c r="A91" s="282" t="s">
        <v>167</v>
      </c>
      <c r="B91" s="281" t="s">
        <v>156</v>
      </c>
      <c r="C91" s="863" t="s">
        <v>166</v>
      </c>
      <c r="D91" s="864"/>
      <c r="E91" s="864"/>
      <c r="F91" s="864"/>
      <c r="G91" s="864"/>
      <c r="H91" s="864"/>
      <c r="I91" s="864"/>
      <c r="J91" s="864"/>
      <c r="K91" s="864"/>
      <c r="L91" s="864"/>
      <c r="M91" s="893"/>
      <c r="N91" s="866" t="s">
        <v>128</v>
      </c>
      <c r="O91" s="867"/>
      <c r="P91" s="868"/>
      <c r="Q91" s="866" t="s">
        <v>165</v>
      </c>
      <c r="R91" s="867"/>
      <c r="S91" s="868"/>
      <c r="T91" s="866" t="s">
        <v>127</v>
      </c>
      <c r="U91" s="867"/>
      <c r="V91" s="867"/>
      <c r="W91" s="867"/>
      <c r="X91" s="867"/>
      <c r="Y91" s="868"/>
      <c r="Z91" s="866" t="s">
        <v>164</v>
      </c>
      <c r="AA91" s="867"/>
      <c r="AB91" s="867"/>
      <c r="AC91" s="867"/>
      <c r="AD91" s="867"/>
      <c r="AE91" s="867"/>
      <c r="AF91" s="867"/>
      <c r="AG91" s="867"/>
      <c r="AH91" s="868"/>
      <c r="AI91" s="863" t="s">
        <v>163</v>
      </c>
      <c r="AJ91" s="864"/>
      <c r="AK91" s="864"/>
      <c r="AL91" s="864"/>
      <c r="AM91" s="864"/>
      <c r="AN91" s="865"/>
      <c r="AO91" s="262"/>
      <c r="AP91" s="869" t="s">
        <v>162</v>
      </c>
      <c r="AQ91" s="870"/>
      <c r="AR91" s="870"/>
      <c r="AS91" s="870"/>
      <c r="AT91" s="870"/>
      <c r="AU91" s="870"/>
      <c r="AV91" s="870"/>
      <c r="AW91" s="870"/>
      <c r="AX91" s="870"/>
      <c r="AY91" s="870"/>
      <c r="AZ91" s="870"/>
      <c r="BA91" s="870"/>
      <c r="BB91" s="870"/>
      <c r="BC91" s="870"/>
      <c r="BD91" s="871"/>
    </row>
    <row r="92" spans="1:59" ht="22.5" customHeight="1" x14ac:dyDescent="0.2">
      <c r="A92" s="273"/>
      <c r="B92" s="272"/>
      <c r="C92" s="894"/>
      <c r="D92" s="895"/>
      <c r="E92" s="895"/>
      <c r="F92" s="895"/>
      <c r="G92" s="895"/>
      <c r="H92" s="895"/>
      <c r="I92" s="895"/>
      <c r="J92" s="895"/>
      <c r="K92" s="895"/>
      <c r="L92" s="895"/>
      <c r="M92" s="896"/>
      <c r="N92" s="875"/>
      <c r="O92" s="876"/>
      <c r="P92" s="877"/>
      <c r="Q92" s="878"/>
      <c r="R92" s="879"/>
      <c r="S92" s="880"/>
      <c r="T92" s="881"/>
      <c r="U92" s="882"/>
      <c r="V92" s="882"/>
      <c r="W92" s="882"/>
      <c r="X92" s="882"/>
      <c r="Y92" s="883"/>
      <c r="Z92" s="280" t="str">
        <f t="shared" ref="Z92:Z112" si="27">IF($T92="","",LEFT(RIGHT(" " &amp;ROUND($N92*$T92,0),9),1))</f>
        <v/>
      </c>
      <c r="AA92" s="277" t="str">
        <f t="shared" ref="AA92:AA112" si="28">IF($T92="","",LEFT(RIGHT(" " &amp;ROUND($N92*$T92,0),8),1))</f>
        <v/>
      </c>
      <c r="AB92" s="279" t="str">
        <f t="shared" ref="AB92:AB112" si="29">IF($T92="","",LEFT(RIGHT(" " &amp;ROUND($N92*$T92,0),7),1))</f>
        <v/>
      </c>
      <c r="AC92" s="278" t="str">
        <f t="shared" ref="AC92:AC112" si="30">IF($T92="","",LEFT(RIGHT(" " &amp;ROUND($N92*$T92,0),6),1))</f>
        <v/>
      </c>
      <c r="AD92" s="277" t="str">
        <f t="shared" ref="AD92:AD112" si="31">IF($T92="","",LEFT(RIGHT(" " &amp;ROUND($N92*$T92,0),5),1))</f>
        <v/>
      </c>
      <c r="AE92" s="276" t="str">
        <f t="shared" ref="AE92:AE112" si="32">IF($T92="","",LEFT(RIGHT(" " &amp;ROUND($N92*$T92,0),4),1))</f>
        <v/>
      </c>
      <c r="AF92" s="275" t="str">
        <f t="shared" ref="AF92:AF112" si="33">IF($T92="","",LEFT(RIGHT(" " &amp;ROUND($N92*$T92,0),3),1))</f>
        <v/>
      </c>
      <c r="AG92" s="275" t="str">
        <f t="shared" ref="AG92:AG112" si="34">IF($T92="","",LEFT(RIGHT(" " &amp;ROUND($N92*$T92,0),2),1))</f>
        <v/>
      </c>
      <c r="AH92" s="274" t="str">
        <f t="shared" ref="AH92:AH112" si="35">IF($T92="","",LEFT(RIGHT(" " &amp;ROUND($N92*$T92,0),1),1))</f>
        <v/>
      </c>
      <c r="AI92" s="884"/>
      <c r="AJ92" s="885"/>
      <c r="AK92" s="885"/>
      <c r="AL92" s="885"/>
      <c r="AM92" s="885"/>
      <c r="AN92" s="886"/>
      <c r="AO92" s="262"/>
      <c r="AP92" s="887"/>
      <c r="AQ92" s="888"/>
      <c r="AR92" s="888"/>
      <c r="AS92" s="888"/>
      <c r="AT92" s="888"/>
      <c r="AU92" s="889"/>
      <c r="AV92" s="889"/>
      <c r="AW92" s="889"/>
      <c r="AX92" s="889"/>
      <c r="AY92" s="889"/>
      <c r="AZ92" s="889"/>
      <c r="BA92" s="889"/>
      <c r="BB92" s="889"/>
      <c r="BC92" s="889"/>
      <c r="BD92" s="890"/>
    </row>
    <row r="93" spans="1:59" ht="22.5" customHeight="1" x14ac:dyDescent="0.2">
      <c r="A93" s="273"/>
      <c r="B93" s="272"/>
      <c r="C93" s="894"/>
      <c r="D93" s="895"/>
      <c r="E93" s="895"/>
      <c r="F93" s="895"/>
      <c r="G93" s="895"/>
      <c r="H93" s="895"/>
      <c r="I93" s="895"/>
      <c r="J93" s="895"/>
      <c r="K93" s="895"/>
      <c r="L93" s="895"/>
      <c r="M93" s="896"/>
      <c r="N93" s="875"/>
      <c r="O93" s="876"/>
      <c r="P93" s="877"/>
      <c r="Q93" s="878"/>
      <c r="R93" s="879"/>
      <c r="S93" s="880"/>
      <c r="T93" s="881"/>
      <c r="U93" s="882"/>
      <c r="V93" s="882"/>
      <c r="W93" s="882"/>
      <c r="X93" s="882"/>
      <c r="Y93" s="883"/>
      <c r="Z93" s="280" t="str">
        <f t="shared" si="27"/>
        <v/>
      </c>
      <c r="AA93" s="277" t="str">
        <f t="shared" si="28"/>
        <v/>
      </c>
      <c r="AB93" s="279" t="str">
        <f t="shared" si="29"/>
        <v/>
      </c>
      <c r="AC93" s="278" t="str">
        <f t="shared" si="30"/>
        <v/>
      </c>
      <c r="AD93" s="277" t="str">
        <f t="shared" si="31"/>
        <v/>
      </c>
      <c r="AE93" s="276" t="str">
        <f t="shared" si="32"/>
        <v/>
      </c>
      <c r="AF93" s="275" t="str">
        <f t="shared" si="33"/>
        <v/>
      </c>
      <c r="AG93" s="275" t="str">
        <f t="shared" si="34"/>
        <v/>
      </c>
      <c r="AH93" s="274" t="str">
        <f t="shared" si="35"/>
        <v/>
      </c>
      <c r="AI93" s="884"/>
      <c r="AJ93" s="885"/>
      <c r="AK93" s="885"/>
      <c r="AL93" s="885"/>
      <c r="AM93" s="885"/>
      <c r="AN93" s="886"/>
      <c r="AO93" s="262"/>
      <c r="AP93" s="887"/>
      <c r="AQ93" s="888"/>
      <c r="AR93" s="888"/>
      <c r="AS93" s="888"/>
      <c r="AT93" s="888"/>
      <c r="AU93" s="889"/>
      <c r="AV93" s="889"/>
      <c r="AW93" s="889"/>
      <c r="AX93" s="889"/>
      <c r="AY93" s="889"/>
      <c r="AZ93" s="889"/>
      <c r="BA93" s="889"/>
      <c r="BB93" s="889"/>
      <c r="BC93" s="889"/>
      <c r="BD93" s="890"/>
    </row>
    <row r="94" spans="1:59" ht="22.5" customHeight="1" x14ac:dyDescent="0.2">
      <c r="A94" s="273"/>
      <c r="B94" s="272"/>
      <c r="C94" s="894"/>
      <c r="D94" s="895"/>
      <c r="E94" s="895"/>
      <c r="F94" s="895"/>
      <c r="G94" s="895"/>
      <c r="H94" s="895"/>
      <c r="I94" s="895"/>
      <c r="J94" s="895"/>
      <c r="K94" s="895"/>
      <c r="L94" s="895"/>
      <c r="M94" s="896"/>
      <c r="N94" s="875"/>
      <c r="O94" s="876"/>
      <c r="P94" s="877"/>
      <c r="Q94" s="878"/>
      <c r="R94" s="879"/>
      <c r="S94" s="880"/>
      <c r="T94" s="881"/>
      <c r="U94" s="882"/>
      <c r="V94" s="882"/>
      <c r="W94" s="882"/>
      <c r="X94" s="882"/>
      <c r="Y94" s="883"/>
      <c r="Z94" s="280" t="str">
        <f t="shared" si="27"/>
        <v/>
      </c>
      <c r="AA94" s="277" t="str">
        <f t="shared" si="28"/>
        <v/>
      </c>
      <c r="AB94" s="279" t="str">
        <f t="shared" si="29"/>
        <v/>
      </c>
      <c r="AC94" s="278" t="str">
        <f t="shared" si="30"/>
        <v/>
      </c>
      <c r="AD94" s="277" t="str">
        <f t="shared" si="31"/>
        <v/>
      </c>
      <c r="AE94" s="276" t="str">
        <f t="shared" si="32"/>
        <v/>
      </c>
      <c r="AF94" s="275" t="str">
        <f t="shared" si="33"/>
        <v/>
      </c>
      <c r="AG94" s="275" t="str">
        <f t="shared" si="34"/>
        <v/>
      </c>
      <c r="AH94" s="274" t="str">
        <f t="shared" si="35"/>
        <v/>
      </c>
      <c r="AI94" s="884"/>
      <c r="AJ94" s="885"/>
      <c r="AK94" s="885"/>
      <c r="AL94" s="885"/>
      <c r="AM94" s="885"/>
      <c r="AN94" s="886"/>
      <c r="AO94" s="262"/>
      <c r="AP94" s="887"/>
      <c r="AQ94" s="888"/>
      <c r="AR94" s="888"/>
      <c r="AS94" s="888"/>
      <c r="AT94" s="888"/>
      <c r="AU94" s="889"/>
      <c r="AV94" s="889"/>
      <c r="AW94" s="889"/>
      <c r="AX94" s="889"/>
      <c r="AY94" s="889"/>
      <c r="AZ94" s="889"/>
      <c r="BA94" s="889"/>
      <c r="BB94" s="889"/>
      <c r="BC94" s="889"/>
      <c r="BD94" s="890"/>
    </row>
    <row r="95" spans="1:59" ht="22.5" customHeight="1" x14ac:dyDescent="0.2">
      <c r="A95" s="273"/>
      <c r="B95" s="272"/>
      <c r="C95" s="894"/>
      <c r="D95" s="895"/>
      <c r="E95" s="895"/>
      <c r="F95" s="895"/>
      <c r="G95" s="895"/>
      <c r="H95" s="895"/>
      <c r="I95" s="895"/>
      <c r="J95" s="895"/>
      <c r="K95" s="895"/>
      <c r="L95" s="895"/>
      <c r="M95" s="896"/>
      <c r="N95" s="875"/>
      <c r="O95" s="876"/>
      <c r="P95" s="877"/>
      <c r="Q95" s="878"/>
      <c r="R95" s="879"/>
      <c r="S95" s="880"/>
      <c r="T95" s="881"/>
      <c r="U95" s="882"/>
      <c r="V95" s="882"/>
      <c r="W95" s="882"/>
      <c r="X95" s="882"/>
      <c r="Y95" s="883"/>
      <c r="Z95" s="280" t="str">
        <f t="shared" si="27"/>
        <v/>
      </c>
      <c r="AA95" s="277" t="str">
        <f t="shared" si="28"/>
        <v/>
      </c>
      <c r="AB95" s="279" t="str">
        <f t="shared" si="29"/>
        <v/>
      </c>
      <c r="AC95" s="278" t="str">
        <f t="shared" si="30"/>
        <v/>
      </c>
      <c r="AD95" s="277" t="str">
        <f t="shared" si="31"/>
        <v/>
      </c>
      <c r="AE95" s="276" t="str">
        <f t="shared" si="32"/>
        <v/>
      </c>
      <c r="AF95" s="275" t="str">
        <f t="shared" si="33"/>
        <v/>
      </c>
      <c r="AG95" s="275" t="str">
        <f t="shared" si="34"/>
        <v/>
      </c>
      <c r="AH95" s="274" t="str">
        <f t="shared" si="35"/>
        <v/>
      </c>
      <c r="AI95" s="884"/>
      <c r="AJ95" s="885"/>
      <c r="AK95" s="885"/>
      <c r="AL95" s="885"/>
      <c r="AM95" s="885"/>
      <c r="AN95" s="886"/>
      <c r="AO95" s="262"/>
      <c r="AP95" s="887"/>
      <c r="AQ95" s="888"/>
      <c r="AR95" s="888"/>
      <c r="AS95" s="888"/>
      <c r="AT95" s="888"/>
      <c r="AU95" s="889"/>
      <c r="AV95" s="889"/>
      <c r="AW95" s="889"/>
      <c r="AX95" s="889"/>
      <c r="AY95" s="889"/>
      <c r="AZ95" s="889"/>
      <c r="BA95" s="889"/>
      <c r="BB95" s="889"/>
      <c r="BC95" s="889"/>
      <c r="BD95" s="890"/>
    </row>
    <row r="96" spans="1:59" ht="22.5" customHeight="1" x14ac:dyDescent="0.2">
      <c r="A96" s="273"/>
      <c r="B96" s="272"/>
      <c r="C96" s="894"/>
      <c r="D96" s="895"/>
      <c r="E96" s="895"/>
      <c r="F96" s="895"/>
      <c r="G96" s="895"/>
      <c r="H96" s="895"/>
      <c r="I96" s="895"/>
      <c r="J96" s="895"/>
      <c r="K96" s="895"/>
      <c r="L96" s="895"/>
      <c r="M96" s="896"/>
      <c r="N96" s="875"/>
      <c r="O96" s="876"/>
      <c r="P96" s="877"/>
      <c r="Q96" s="878"/>
      <c r="R96" s="879"/>
      <c r="S96" s="880"/>
      <c r="T96" s="881"/>
      <c r="U96" s="882"/>
      <c r="V96" s="882"/>
      <c r="W96" s="882"/>
      <c r="X96" s="882"/>
      <c r="Y96" s="883"/>
      <c r="Z96" s="280" t="str">
        <f t="shared" si="27"/>
        <v/>
      </c>
      <c r="AA96" s="277" t="str">
        <f t="shared" si="28"/>
        <v/>
      </c>
      <c r="AB96" s="279" t="str">
        <f t="shared" si="29"/>
        <v/>
      </c>
      <c r="AC96" s="278" t="str">
        <f t="shared" si="30"/>
        <v/>
      </c>
      <c r="AD96" s="277" t="str">
        <f t="shared" si="31"/>
        <v/>
      </c>
      <c r="AE96" s="276" t="str">
        <f t="shared" si="32"/>
        <v/>
      </c>
      <c r="AF96" s="275" t="str">
        <f t="shared" si="33"/>
        <v/>
      </c>
      <c r="AG96" s="275" t="str">
        <f t="shared" si="34"/>
        <v/>
      </c>
      <c r="AH96" s="274" t="str">
        <f t="shared" si="35"/>
        <v/>
      </c>
      <c r="AI96" s="884"/>
      <c r="AJ96" s="885"/>
      <c r="AK96" s="885"/>
      <c r="AL96" s="885"/>
      <c r="AM96" s="885"/>
      <c r="AN96" s="886"/>
      <c r="AO96" s="262"/>
      <c r="AP96" s="887"/>
      <c r="AQ96" s="888"/>
      <c r="AR96" s="888"/>
      <c r="AS96" s="888"/>
      <c r="AT96" s="888"/>
      <c r="AU96" s="889"/>
      <c r="AV96" s="889"/>
      <c r="AW96" s="889"/>
      <c r="AX96" s="889"/>
      <c r="AY96" s="889"/>
      <c r="AZ96" s="889"/>
      <c r="BA96" s="889"/>
      <c r="BB96" s="889"/>
      <c r="BC96" s="889"/>
      <c r="BD96" s="890"/>
      <c r="BG96" s="287"/>
    </row>
    <row r="97" spans="1:59" ht="22.5" customHeight="1" x14ac:dyDescent="0.2">
      <c r="A97" s="273"/>
      <c r="B97" s="272"/>
      <c r="C97" s="894"/>
      <c r="D97" s="895"/>
      <c r="E97" s="895"/>
      <c r="F97" s="895"/>
      <c r="G97" s="895"/>
      <c r="H97" s="895"/>
      <c r="I97" s="895"/>
      <c r="J97" s="895"/>
      <c r="K97" s="895"/>
      <c r="L97" s="895"/>
      <c r="M97" s="896"/>
      <c r="N97" s="875"/>
      <c r="O97" s="876"/>
      <c r="P97" s="877"/>
      <c r="Q97" s="878"/>
      <c r="R97" s="879"/>
      <c r="S97" s="880"/>
      <c r="T97" s="881"/>
      <c r="U97" s="882"/>
      <c r="V97" s="882"/>
      <c r="W97" s="882"/>
      <c r="X97" s="882"/>
      <c r="Y97" s="883"/>
      <c r="Z97" s="280" t="str">
        <f t="shared" si="27"/>
        <v/>
      </c>
      <c r="AA97" s="277" t="str">
        <f t="shared" si="28"/>
        <v/>
      </c>
      <c r="AB97" s="279" t="str">
        <f t="shared" si="29"/>
        <v/>
      </c>
      <c r="AC97" s="278" t="str">
        <f t="shared" si="30"/>
        <v/>
      </c>
      <c r="AD97" s="277" t="str">
        <f t="shared" si="31"/>
        <v/>
      </c>
      <c r="AE97" s="276" t="str">
        <f t="shared" si="32"/>
        <v/>
      </c>
      <c r="AF97" s="275" t="str">
        <f t="shared" si="33"/>
        <v/>
      </c>
      <c r="AG97" s="275" t="str">
        <f t="shared" si="34"/>
        <v/>
      </c>
      <c r="AH97" s="274" t="str">
        <f t="shared" si="35"/>
        <v/>
      </c>
      <c r="AI97" s="884"/>
      <c r="AJ97" s="885"/>
      <c r="AK97" s="885"/>
      <c r="AL97" s="885"/>
      <c r="AM97" s="885"/>
      <c r="AN97" s="886"/>
      <c r="AO97" s="262"/>
      <c r="AP97" s="887"/>
      <c r="AQ97" s="888"/>
      <c r="AR97" s="888"/>
      <c r="AS97" s="888"/>
      <c r="AT97" s="888"/>
      <c r="AU97" s="889"/>
      <c r="AV97" s="889"/>
      <c r="AW97" s="889"/>
      <c r="AX97" s="889"/>
      <c r="AY97" s="889"/>
      <c r="AZ97" s="889"/>
      <c r="BA97" s="889"/>
      <c r="BB97" s="889"/>
      <c r="BC97" s="889"/>
      <c r="BD97" s="890"/>
      <c r="BG97" s="287"/>
    </row>
    <row r="98" spans="1:59" ht="22.5" customHeight="1" x14ac:dyDescent="0.2">
      <c r="A98" s="273"/>
      <c r="B98" s="272"/>
      <c r="C98" s="894"/>
      <c r="D98" s="895"/>
      <c r="E98" s="895"/>
      <c r="F98" s="895"/>
      <c r="G98" s="895"/>
      <c r="H98" s="895"/>
      <c r="I98" s="895"/>
      <c r="J98" s="895"/>
      <c r="K98" s="895"/>
      <c r="L98" s="895"/>
      <c r="M98" s="896"/>
      <c r="N98" s="875"/>
      <c r="O98" s="876"/>
      <c r="P98" s="877"/>
      <c r="Q98" s="878"/>
      <c r="R98" s="879"/>
      <c r="S98" s="880"/>
      <c r="T98" s="881"/>
      <c r="U98" s="882"/>
      <c r="V98" s="882"/>
      <c r="W98" s="882"/>
      <c r="X98" s="882"/>
      <c r="Y98" s="883"/>
      <c r="Z98" s="280" t="str">
        <f t="shared" si="27"/>
        <v/>
      </c>
      <c r="AA98" s="277" t="str">
        <f t="shared" si="28"/>
        <v/>
      </c>
      <c r="AB98" s="279" t="str">
        <f t="shared" si="29"/>
        <v/>
      </c>
      <c r="AC98" s="278" t="str">
        <f t="shared" si="30"/>
        <v/>
      </c>
      <c r="AD98" s="277" t="str">
        <f t="shared" si="31"/>
        <v/>
      </c>
      <c r="AE98" s="276" t="str">
        <f t="shared" si="32"/>
        <v/>
      </c>
      <c r="AF98" s="275" t="str">
        <f t="shared" si="33"/>
        <v/>
      </c>
      <c r="AG98" s="275" t="str">
        <f t="shared" si="34"/>
        <v/>
      </c>
      <c r="AH98" s="274" t="str">
        <f t="shared" si="35"/>
        <v/>
      </c>
      <c r="AI98" s="884"/>
      <c r="AJ98" s="885"/>
      <c r="AK98" s="885"/>
      <c r="AL98" s="885"/>
      <c r="AM98" s="885"/>
      <c r="AN98" s="886"/>
      <c r="AO98" s="262"/>
      <c r="AP98" s="887"/>
      <c r="AQ98" s="888"/>
      <c r="AR98" s="888"/>
      <c r="AS98" s="888"/>
      <c r="AT98" s="888"/>
      <c r="AU98" s="889"/>
      <c r="AV98" s="889"/>
      <c r="AW98" s="889"/>
      <c r="AX98" s="889"/>
      <c r="AY98" s="889"/>
      <c r="AZ98" s="889"/>
      <c r="BA98" s="889"/>
      <c r="BB98" s="889"/>
      <c r="BC98" s="889"/>
      <c r="BD98" s="890"/>
    </row>
    <row r="99" spans="1:59" ht="22.5" customHeight="1" x14ac:dyDescent="0.2">
      <c r="A99" s="273"/>
      <c r="B99" s="272"/>
      <c r="C99" s="894"/>
      <c r="D99" s="895"/>
      <c r="E99" s="895"/>
      <c r="F99" s="895"/>
      <c r="G99" s="895"/>
      <c r="H99" s="895"/>
      <c r="I99" s="895"/>
      <c r="J99" s="895"/>
      <c r="K99" s="895"/>
      <c r="L99" s="895"/>
      <c r="M99" s="896"/>
      <c r="N99" s="875"/>
      <c r="O99" s="876"/>
      <c r="P99" s="877"/>
      <c r="Q99" s="878"/>
      <c r="R99" s="879"/>
      <c r="S99" s="880"/>
      <c r="T99" s="881"/>
      <c r="U99" s="882"/>
      <c r="V99" s="882"/>
      <c r="W99" s="882"/>
      <c r="X99" s="882"/>
      <c r="Y99" s="883"/>
      <c r="Z99" s="280" t="str">
        <f t="shared" si="27"/>
        <v/>
      </c>
      <c r="AA99" s="277" t="str">
        <f t="shared" si="28"/>
        <v/>
      </c>
      <c r="AB99" s="279" t="str">
        <f t="shared" si="29"/>
        <v/>
      </c>
      <c r="AC99" s="278" t="str">
        <f t="shared" si="30"/>
        <v/>
      </c>
      <c r="AD99" s="277" t="str">
        <f t="shared" si="31"/>
        <v/>
      </c>
      <c r="AE99" s="276" t="str">
        <f t="shared" si="32"/>
        <v/>
      </c>
      <c r="AF99" s="275" t="str">
        <f t="shared" si="33"/>
        <v/>
      </c>
      <c r="AG99" s="275" t="str">
        <f t="shared" si="34"/>
        <v/>
      </c>
      <c r="AH99" s="274" t="str">
        <f t="shared" si="35"/>
        <v/>
      </c>
      <c r="AI99" s="884"/>
      <c r="AJ99" s="885"/>
      <c r="AK99" s="885"/>
      <c r="AL99" s="885"/>
      <c r="AM99" s="885"/>
      <c r="AN99" s="886"/>
      <c r="AO99" s="262"/>
      <c r="AP99" s="887"/>
      <c r="AQ99" s="888"/>
      <c r="AR99" s="888"/>
      <c r="AS99" s="888"/>
      <c r="AT99" s="888"/>
      <c r="AU99" s="889"/>
      <c r="AV99" s="889"/>
      <c r="AW99" s="889"/>
      <c r="AX99" s="889"/>
      <c r="AY99" s="889"/>
      <c r="AZ99" s="889"/>
      <c r="BA99" s="889"/>
      <c r="BB99" s="889"/>
      <c r="BC99" s="889"/>
      <c r="BD99" s="890"/>
    </row>
    <row r="100" spans="1:59" ht="22.5" customHeight="1" x14ac:dyDescent="0.2">
      <c r="A100" s="273"/>
      <c r="B100" s="272"/>
      <c r="C100" s="894"/>
      <c r="D100" s="895"/>
      <c r="E100" s="895"/>
      <c r="F100" s="895"/>
      <c r="G100" s="895"/>
      <c r="H100" s="895"/>
      <c r="I100" s="895"/>
      <c r="J100" s="895"/>
      <c r="K100" s="895"/>
      <c r="L100" s="895"/>
      <c r="M100" s="896"/>
      <c r="N100" s="875"/>
      <c r="O100" s="876"/>
      <c r="P100" s="877"/>
      <c r="Q100" s="878"/>
      <c r="R100" s="879"/>
      <c r="S100" s="880"/>
      <c r="T100" s="881"/>
      <c r="U100" s="882"/>
      <c r="V100" s="882"/>
      <c r="W100" s="882"/>
      <c r="X100" s="882"/>
      <c r="Y100" s="883"/>
      <c r="Z100" s="280" t="str">
        <f t="shared" si="27"/>
        <v/>
      </c>
      <c r="AA100" s="277" t="str">
        <f t="shared" si="28"/>
        <v/>
      </c>
      <c r="AB100" s="279" t="str">
        <f t="shared" si="29"/>
        <v/>
      </c>
      <c r="AC100" s="278" t="str">
        <f t="shared" si="30"/>
        <v/>
      </c>
      <c r="AD100" s="277" t="str">
        <f t="shared" si="31"/>
        <v/>
      </c>
      <c r="AE100" s="276" t="str">
        <f t="shared" si="32"/>
        <v/>
      </c>
      <c r="AF100" s="275" t="str">
        <f t="shared" si="33"/>
        <v/>
      </c>
      <c r="AG100" s="275" t="str">
        <f t="shared" si="34"/>
        <v/>
      </c>
      <c r="AH100" s="274" t="str">
        <f t="shared" si="35"/>
        <v/>
      </c>
      <c r="AI100" s="884"/>
      <c r="AJ100" s="885"/>
      <c r="AK100" s="885"/>
      <c r="AL100" s="885"/>
      <c r="AM100" s="885"/>
      <c r="AN100" s="886"/>
      <c r="AO100" s="262"/>
      <c r="AP100" s="887"/>
      <c r="AQ100" s="888"/>
      <c r="AR100" s="888"/>
      <c r="AS100" s="888"/>
      <c r="AT100" s="888"/>
      <c r="AU100" s="889"/>
      <c r="AV100" s="889"/>
      <c r="AW100" s="889"/>
      <c r="AX100" s="889"/>
      <c r="AY100" s="889"/>
      <c r="AZ100" s="889"/>
      <c r="BA100" s="889"/>
      <c r="BB100" s="889"/>
      <c r="BC100" s="889"/>
      <c r="BD100" s="890"/>
    </row>
    <row r="101" spans="1:59" ht="22.5" customHeight="1" x14ac:dyDescent="0.2">
      <c r="A101" s="273"/>
      <c r="B101" s="272"/>
      <c r="C101" s="894"/>
      <c r="D101" s="895"/>
      <c r="E101" s="895"/>
      <c r="F101" s="895"/>
      <c r="G101" s="895"/>
      <c r="H101" s="895"/>
      <c r="I101" s="895"/>
      <c r="J101" s="895"/>
      <c r="K101" s="895"/>
      <c r="L101" s="895"/>
      <c r="M101" s="896"/>
      <c r="N101" s="875"/>
      <c r="O101" s="876"/>
      <c r="P101" s="877"/>
      <c r="Q101" s="878"/>
      <c r="R101" s="879"/>
      <c r="S101" s="880"/>
      <c r="T101" s="881"/>
      <c r="U101" s="882"/>
      <c r="V101" s="882"/>
      <c r="W101" s="882"/>
      <c r="X101" s="882"/>
      <c r="Y101" s="883"/>
      <c r="Z101" s="280" t="str">
        <f t="shared" si="27"/>
        <v/>
      </c>
      <c r="AA101" s="277" t="str">
        <f t="shared" si="28"/>
        <v/>
      </c>
      <c r="AB101" s="279" t="str">
        <f t="shared" si="29"/>
        <v/>
      </c>
      <c r="AC101" s="278" t="str">
        <f t="shared" si="30"/>
        <v/>
      </c>
      <c r="AD101" s="277" t="str">
        <f t="shared" si="31"/>
        <v/>
      </c>
      <c r="AE101" s="276" t="str">
        <f t="shared" si="32"/>
        <v/>
      </c>
      <c r="AF101" s="275" t="str">
        <f t="shared" si="33"/>
        <v/>
      </c>
      <c r="AG101" s="275" t="str">
        <f t="shared" si="34"/>
        <v/>
      </c>
      <c r="AH101" s="274" t="str">
        <f t="shared" si="35"/>
        <v/>
      </c>
      <c r="AI101" s="884"/>
      <c r="AJ101" s="885"/>
      <c r="AK101" s="885"/>
      <c r="AL101" s="885"/>
      <c r="AM101" s="885"/>
      <c r="AN101" s="886"/>
      <c r="AO101" s="262"/>
      <c r="AP101" s="887"/>
      <c r="AQ101" s="888"/>
      <c r="AR101" s="888"/>
      <c r="AS101" s="888"/>
      <c r="AT101" s="888"/>
      <c r="AU101" s="889"/>
      <c r="AV101" s="889"/>
      <c r="AW101" s="889"/>
      <c r="AX101" s="889"/>
      <c r="AY101" s="889"/>
      <c r="AZ101" s="889"/>
      <c r="BA101" s="889"/>
      <c r="BB101" s="889"/>
      <c r="BC101" s="889"/>
      <c r="BD101" s="890"/>
    </row>
    <row r="102" spans="1:59" ht="22.5" customHeight="1" x14ac:dyDescent="0.2">
      <c r="A102" s="273"/>
      <c r="B102" s="272"/>
      <c r="C102" s="894"/>
      <c r="D102" s="895"/>
      <c r="E102" s="895"/>
      <c r="F102" s="895"/>
      <c r="G102" s="895"/>
      <c r="H102" s="895"/>
      <c r="I102" s="895"/>
      <c r="J102" s="895"/>
      <c r="K102" s="895"/>
      <c r="L102" s="895"/>
      <c r="M102" s="896"/>
      <c r="N102" s="875"/>
      <c r="O102" s="876"/>
      <c r="P102" s="877"/>
      <c r="Q102" s="878"/>
      <c r="R102" s="879"/>
      <c r="S102" s="880"/>
      <c r="T102" s="881"/>
      <c r="U102" s="882"/>
      <c r="V102" s="882"/>
      <c r="W102" s="882"/>
      <c r="X102" s="882"/>
      <c r="Y102" s="883"/>
      <c r="Z102" s="280" t="str">
        <f t="shared" si="27"/>
        <v/>
      </c>
      <c r="AA102" s="277" t="str">
        <f t="shared" si="28"/>
        <v/>
      </c>
      <c r="AB102" s="279" t="str">
        <f t="shared" si="29"/>
        <v/>
      </c>
      <c r="AC102" s="278" t="str">
        <f t="shared" si="30"/>
        <v/>
      </c>
      <c r="AD102" s="277" t="str">
        <f t="shared" si="31"/>
        <v/>
      </c>
      <c r="AE102" s="276" t="str">
        <f t="shared" si="32"/>
        <v/>
      </c>
      <c r="AF102" s="275" t="str">
        <f t="shared" si="33"/>
        <v/>
      </c>
      <c r="AG102" s="275" t="str">
        <f t="shared" si="34"/>
        <v/>
      </c>
      <c r="AH102" s="274" t="str">
        <f t="shared" si="35"/>
        <v/>
      </c>
      <c r="AI102" s="884"/>
      <c r="AJ102" s="885"/>
      <c r="AK102" s="885"/>
      <c r="AL102" s="885"/>
      <c r="AM102" s="885"/>
      <c r="AN102" s="886"/>
      <c r="AO102" s="262"/>
      <c r="AP102" s="887"/>
      <c r="AQ102" s="888"/>
      <c r="AR102" s="888"/>
      <c r="AS102" s="888"/>
      <c r="AT102" s="888"/>
      <c r="AU102" s="889"/>
      <c r="AV102" s="889"/>
      <c r="AW102" s="889"/>
      <c r="AX102" s="889"/>
      <c r="AY102" s="889"/>
      <c r="AZ102" s="889"/>
      <c r="BA102" s="889"/>
      <c r="BB102" s="889"/>
      <c r="BC102" s="889"/>
      <c r="BD102" s="890"/>
    </row>
    <row r="103" spans="1:59" ht="22.5" customHeight="1" x14ac:dyDescent="0.2">
      <c r="A103" s="273"/>
      <c r="B103" s="272"/>
      <c r="C103" s="894"/>
      <c r="D103" s="895"/>
      <c r="E103" s="895"/>
      <c r="F103" s="895"/>
      <c r="G103" s="895"/>
      <c r="H103" s="895"/>
      <c r="I103" s="895"/>
      <c r="J103" s="895"/>
      <c r="K103" s="895"/>
      <c r="L103" s="895"/>
      <c r="M103" s="896"/>
      <c r="N103" s="875"/>
      <c r="O103" s="876"/>
      <c r="P103" s="877"/>
      <c r="Q103" s="878"/>
      <c r="R103" s="879"/>
      <c r="S103" s="880"/>
      <c r="T103" s="881"/>
      <c r="U103" s="882"/>
      <c r="V103" s="882"/>
      <c r="W103" s="882"/>
      <c r="X103" s="882"/>
      <c r="Y103" s="883"/>
      <c r="Z103" s="269" t="str">
        <f t="shared" si="27"/>
        <v/>
      </c>
      <c r="AA103" s="266" t="str">
        <f t="shared" si="28"/>
        <v/>
      </c>
      <c r="AB103" s="268" t="str">
        <f t="shared" si="29"/>
        <v/>
      </c>
      <c r="AC103" s="267" t="str">
        <f t="shared" si="30"/>
        <v/>
      </c>
      <c r="AD103" s="266" t="str">
        <f t="shared" si="31"/>
        <v/>
      </c>
      <c r="AE103" s="265" t="str">
        <f t="shared" si="32"/>
        <v/>
      </c>
      <c r="AF103" s="264" t="str">
        <f t="shared" si="33"/>
        <v/>
      </c>
      <c r="AG103" s="264" t="str">
        <f t="shared" si="34"/>
        <v/>
      </c>
      <c r="AH103" s="263" t="str">
        <f t="shared" si="35"/>
        <v/>
      </c>
      <c r="AI103" s="884"/>
      <c r="AJ103" s="885"/>
      <c r="AK103" s="885"/>
      <c r="AL103" s="885"/>
      <c r="AM103" s="885"/>
      <c r="AN103" s="886"/>
      <c r="AO103" s="262"/>
      <c r="AP103" s="887"/>
      <c r="AQ103" s="888"/>
      <c r="AR103" s="888"/>
      <c r="AS103" s="888"/>
      <c r="AT103" s="888"/>
      <c r="AU103" s="889"/>
      <c r="AV103" s="889"/>
      <c r="AW103" s="889"/>
      <c r="AX103" s="889"/>
      <c r="AY103" s="889"/>
      <c r="AZ103" s="889"/>
      <c r="BA103" s="889"/>
      <c r="BB103" s="889"/>
      <c r="BC103" s="889"/>
      <c r="BD103" s="890"/>
    </row>
    <row r="104" spans="1:59" ht="22.5" customHeight="1" x14ac:dyDescent="0.2">
      <c r="A104" s="273"/>
      <c r="B104" s="272"/>
      <c r="C104" s="894"/>
      <c r="D104" s="895"/>
      <c r="E104" s="895"/>
      <c r="F104" s="895"/>
      <c r="G104" s="895"/>
      <c r="H104" s="895"/>
      <c r="I104" s="895"/>
      <c r="J104" s="895"/>
      <c r="K104" s="895"/>
      <c r="L104" s="895"/>
      <c r="M104" s="896"/>
      <c r="N104" s="875"/>
      <c r="O104" s="876"/>
      <c r="P104" s="877"/>
      <c r="Q104" s="878"/>
      <c r="R104" s="879"/>
      <c r="S104" s="880"/>
      <c r="T104" s="881"/>
      <c r="U104" s="882"/>
      <c r="V104" s="882"/>
      <c r="W104" s="882"/>
      <c r="X104" s="882"/>
      <c r="Y104" s="883"/>
      <c r="Z104" s="280" t="str">
        <f t="shared" si="27"/>
        <v/>
      </c>
      <c r="AA104" s="277" t="str">
        <f t="shared" si="28"/>
        <v/>
      </c>
      <c r="AB104" s="279" t="str">
        <f t="shared" si="29"/>
        <v/>
      </c>
      <c r="AC104" s="278" t="str">
        <f t="shared" si="30"/>
        <v/>
      </c>
      <c r="AD104" s="277" t="str">
        <f t="shared" si="31"/>
        <v/>
      </c>
      <c r="AE104" s="276" t="str">
        <f t="shared" si="32"/>
        <v/>
      </c>
      <c r="AF104" s="275" t="str">
        <f t="shared" si="33"/>
        <v/>
      </c>
      <c r="AG104" s="275" t="str">
        <f t="shared" si="34"/>
        <v/>
      </c>
      <c r="AH104" s="274" t="str">
        <f t="shared" si="35"/>
        <v/>
      </c>
      <c r="AI104" s="884"/>
      <c r="AJ104" s="885"/>
      <c r="AK104" s="885"/>
      <c r="AL104" s="885"/>
      <c r="AM104" s="885"/>
      <c r="AN104" s="886"/>
      <c r="AO104" s="262"/>
      <c r="AP104" s="887"/>
      <c r="AQ104" s="888"/>
      <c r="AR104" s="888"/>
      <c r="AS104" s="888"/>
      <c r="AT104" s="888"/>
      <c r="AU104" s="889"/>
      <c r="AV104" s="889"/>
      <c r="AW104" s="889"/>
      <c r="AX104" s="889"/>
      <c r="AY104" s="889"/>
      <c r="AZ104" s="889"/>
      <c r="BA104" s="889"/>
      <c r="BB104" s="889"/>
      <c r="BC104" s="889"/>
      <c r="BD104" s="890"/>
    </row>
    <row r="105" spans="1:59" ht="22.5" customHeight="1" x14ac:dyDescent="0.2">
      <c r="A105" s="273"/>
      <c r="B105" s="272"/>
      <c r="C105" s="894"/>
      <c r="D105" s="895"/>
      <c r="E105" s="895"/>
      <c r="F105" s="895"/>
      <c r="G105" s="895"/>
      <c r="H105" s="895"/>
      <c r="I105" s="895"/>
      <c r="J105" s="895"/>
      <c r="K105" s="895"/>
      <c r="L105" s="895"/>
      <c r="M105" s="896"/>
      <c r="N105" s="875"/>
      <c r="O105" s="876"/>
      <c r="P105" s="877"/>
      <c r="Q105" s="878"/>
      <c r="R105" s="879"/>
      <c r="S105" s="880"/>
      <c r="T105" s="881"/>
      <c r="U105" s="882"/>
      <c r="V105" s="882"/>
      <c r="W105" s="882"/>
      <c r="X105" s="882"/>
      <c r="Y105" s="883"/>
      <c r="Z105" s="269" t="str">
        <f t="shared" si="27"/>
        <v/>
      </c>
      <c r="AA105" s="266" t="str">
        <f t="shared" si="28"/>
        <v/>
      </c>
      <c r="AB105" s="268" t="str">
        <f t="shared" si="29"/>
        <v/>
      </c>
      <c r="AC105" s="267" t="str">
        <f t="shared" si="30"/>
        <v/>
      </c>
      <c r="AD105" s="266" t="str">
        <f t="shared" si="31"/>
        <v/>
      </c>
      <c r="AE105" s="265" t="str">
        <f t="shared" si="32"/>
        <v/>
      </c>
      <c r="AF105" s="264" t="str">
        <f t="shared" si="33"/>
        <v/>
      </c>
      <c r="AG105" s="264" t="str">
        <f t="shared" si="34"/>
        <v/>
      </c>
      <c r="AH105" s="263" t="str">
        <f t="shared" si="35"/>
        <v/>
      </c>
      <c r="AI105" s="884"/>
      <c r="AJ105" s="885"/>
      <c r="AK105" s="885"/>
      <c r="AL105" s="885"/>
      <c r="AM105" s="885"/>
      <c r="AN105" s="886"/>
      <c r="AO105" s="262"/>
      <c r="AP105" s="887"/>
      <c r="AQ105" s="888"/>
      <c r="AR105" s="888"/>
      <c r="AS105" s="888"/>
      <c r="AT105" s="888"/>
      <c r="AU105" s="889"/>
      <c r="AV105" s="889"/>
      <c r="AW105" s="889"/>
      <c r="AX105" s="889"/>
      <c r="AY105" s="889"/>
      <c r="AZ105" s="889"/>
      <c r="BA105" s="889"/>
      <c r="BB105" s="889"/>
      <c r="BC105" s="889"/>
      <c r="BD105" s="890"/>
    </row>
    <row r="106" spans="1:59" ht="22.5" customHeight="1" x14ac:dyDescent="0.2">
      <c r="A106" s="273"/>
      <c r="B106" s="272"/>
      <c r="C106" s="894"/>
      <c r="D106" s="895"/>
      <c r="E106" s="895"/>
      <c r="F106" s="895"/>
      <c r="G106" s="895"/>
      <c r="H106" s="895"/>
      <c r="I106" s="895"/>
      <c r="J106" s="895"/>
      <c r="K106" s="895"/>
      <c r="L106" s="895"/>
      <c r="M106" s="896"/>
      <c r="N106" s="875"/>
      <c r="O106" s="876"/>
      <c r="P106" s="877"/>
      <c r="Q106" s="878"/>
      <c r="R106" s="879"/>
      <c r="S106" s="880"/>
      <c r="T106" s="881"/>
      <c r="U106" s="882"/>
      <c r="V106" s="882"/>
      <c r="W106" s="882"/>
      <c r="X106" s="882"/>
      <c r="Y106" s="883"/>
      <c r="Z106" s="280" t="str">
        <f t="shared" si="27"/>
        <v/>
      </c>
      <c r="AA106" s="277" t="str">
        <f t="shared" si="28"/>
        <v/>
      </c>
      <c r="AB106" s="279" t="str">
        <f t="shared" si="29"/>
        <v/>
      </c>
      <c r="AC106" s="278" t="str">
        <f t="shared" si="30"/>
        <v/>
      </c>
      <c r="AD106" s="277" t="str">
        <f t="shared" si="31"/>
        <v/>
      </c>
      <c r="AE106" s="276" t="str">
        <f t="shared" si="32"/>
        <v/>
      </c>
      <c r="AF106" s="275" t="str">
        <f t="shared" si="33"/>
        <v/>
      </c>
      <c r="AG106" s="275" t="str">
        <f t="shared" si="34"/>
        <v/>
      </c>
      <c r="AH106" s="274" t="str">
        <f t="shared" si="35"/>
        <v/>
      </c>
      <c r="AI106" s="884"/>
      <c r="AJ106" s="885"/>
      <c r="AK106" s="885"/>
      <c r="AL106" s="885"/>
      <c r="AM106" s="885"/>
      <c r="AN106" s="886"/>
      <c r="AO106" s="262"/>
      <c r="AP106" s="887"/>
      <c r="AQ106" s="888"/>
      <c r="AR106" s="888"/>
      <c r="AS106" s="888"/>
      <c r="AT106" s="888"/>
      <c r="AU106" s="889"/>
      <c r="AV106" s="889"/>
      <c r="AW106" s="889"/>
      <c r="AX106" s="889"/>
      <c r="AY106" s="889"/>
      <c r="AZ106" s="889"/>
      <c r="BA106" s="889"/>
      <c r="BB106" s="889"/>
      <c r="BC106" s="889"/>
      <c r="BD106" s="890"/>
    </row>
    <row r="107" spans="1:59" ht="22.5" customHeight="1" x14ac:dyDescent="0.2">
      <c r="A107" s="273"/>
      <c r="B107" s="272"/>
      <c r="C107" s="894"/>
      <c r="D107" s="895"/>
      <c r="E107" s="895"/>
      <c r="F107" s="895"/>
      <c r="G107" s="895"/>
      <c r="H107" s="895"/>
      <c r="I107" s="895"/>
      <c r="J107" s="895"/>
      <c r="K107" s="895"/>
      <c r="L107" s="895"/>
      <c r="M107" s="896"/>
      <c r="N107" s="875"/>
      <c r="O107" s="876"/>
      <c r="P107" s="877"/>
      <c r="Q107" s="878"/>
      <c r="R107" s="879"/>
      <c r="S107" s="880"/>
      <c r="T107" s="881"/>
      <c r="U107" s="882"/>
      <c r="V107" s="882"/>
      <c r="W107" s="882"/>
      <c r="X107" s="882"/>
      <c r="Y107" s="883"/>
      <c r="Z107" s="269" t="str">
        <f t="shared" si="27"/>
        <v/>
      </c>
      <c r="AA107" s="266" t="str">
        <f t="shared" si="28"/>
        <v/>
      </c>
      <c r="AB107" s="268" t="str">
        <f t="shared" si="29"/>
        <v/>
      </c>
      <c r="AC107" s="267" t="str">
        <f t="shared" si="30"/>
        <v/>
      </c>
      <c r="AD107" s="266" t="str">
        <f t="shared" si="31"/>
        <v/>
      </c>
      <c r="AE107" s="265" t="str">
        <f t="shared" si="32"/>
        <v/>
      </c>
      <c r="AF107" s="264" t="str">
        <f t="shared" si="33"/>
        <v/>
      </c>
      <c r="AG107" s="264" t="str">
        <f t="shared" si="34"/>
        <v/>
      </c>
      <c r="AH107" s="263" t="str">
        <f t="shared" si="35"/>
        <v/>
      </c>
      <c r="AI107" s="884"/>
      <c r="AJ107" s="885"/>
      <c r="AK107" s="885"/>
      <c r="AL107" s="885"/>
      <c r="AM107" s="885"/>
      <c r="AN107" s="886"/>
      <c r="AO107" s="262"/>
      <c r="AP107" s="887"/>
      <c r="AQ107" s="888"/>
      <c r="AR107" s="888"/>
      <c r="AS107" s="888"/>
      <c r="AT107" s="888"/>
      <c r="AU107" s="889"/>
      <c r="AV107" s="889"/>
      <c r="AW107" s="889"/>
      <c r="AX107" s="889"/>
      <c r="AY107" s="889"/>
      <c r="AZ107" s="889"/>
      <c r="BA107" s="889"/>
      <c r="BB107" s="889"/>
      <c r="BC107" s="889"/>
      <c r="BD107" s="890"/>
    </row>
    <row r="108" spans="1:59" ht="22.5" customHeight="1" x14ac:dyDescent="0.2">
      <c r="A108" s="273"/>
      <c r="B108" s="272"/>
      <c r="C108" s="894"/>
      <c r="D108" s="895"/>
      <c r="E108" s="895"/>
      <c r="F108" s="895"/>
      <c r="G108" s="895"/>
      <c r="H108" s="895"/>
      <c r="I108" s="895"/>
      <c r="J108" s="895"/>
      <c r="K108" s="895"/>
      <c r="L108" s="895"/>
      <c r="M108" s="896"/>
      <c r="N108" s="875"/>
      <c r="O108" s="876"/>
      <c r="P108" s="877"/>
      <c r="Q108" s="878"/>
      <c r="R108" s="879"/>
      <c r="S108" s="880"/>
      <c r="T108" s="881"/>
      <c r="U108" s="882"/>
      <c r="V108" s="882"/>
      <c r="W108" s="882"/>
      <c r="X108" s="882"/>
      <c r="Y108" s="883"/>
      <c r="Z108" s="280" t="str">
        <f t="shared" si="27"/>
        <v/>
      </c>
      <c r="AA108" s="277" t="str">
        <f t="shared" si="28"/>
        <v/>
      </c>
      <c r="AB108" s="279" t="str">
        <f t="shared" si="29"/>
        <v/>
      </c>
      <c r="AC108" s="278" t="str">
        <f t="shared" si="30"/>
        <v/>
      </c>
      <c r="AD108" s="277" t="str">
        <f t="shared" si="31"/>
        <v/>
      </c>
      <c r="AE108" s="276" t="str">
        <f t="shared" si="32"/>
        <v/>
      </c>
      <c r="AF108" s="275" t="str">
        <f t="shared" si="33"/>
        <v/>
      </c>
      <c r="AG108" s="275" t="str">
        <f t="shared" si="34"/>
        <v/>
      </c>
      <c r="AH108" s="274" t="str">
        <f t="shared" si="35"/>
        <v/>
      </c>
      <c r="AI108" s="884"/>
      <c r="AJ108" s="885"/>
      <c r="AK108" s="885"/>
      <c r="AL108" s="885"/>
      <c r="AM108" s="885"/>
      <c r="AN108" s="886"/>
      <c r="AO108" s="262"/>
      <c r="AP108" s="887"/>
      <c r="AQ108" s="888"/>
      <c r="AR108" s="888"/>
      <c r="AS108" s="888"/>
      <c r="AT108" s="888"/>
      <c r="AU108" s="889"/>
      <c r="AV108" s="889"/>
      <c r="AW108" s="889"/>
      <c r="AX108" s="889"/>
      <c r="AY108" s="889"/>
      <c r="AZ108" s="889"/>
      <c r="BA108" s="889"/>
      <c r="BB108" s="889"/>
      <c r="BC108" s="889"/>
      <c r="BD108" s="890"/>
    </row>
    <row r="109" spans="1:59" ht="22.5" customHeight="1" x14ac:dyDescent="0.2">
      <c r="A109" s="273"/>
      <c r="B109" s="272"/>
      <c r="C109" s="894"/>
      <c r="D109" s="895"/>
      <c r="E109" s="895"/>
      <c r="F109" s="895"/>
      <c r="G109" s="895"/>
      <c r="H109" s="895"/>
      <c r="I109" s="895"/>
      <c r="J109" s="895"/>
      <c r="K109" s="895"/>
      <c r="L109" s="895"/>
      <c r="M109" s="896"/>
      <c r="N109" s="875"/>
      <c r="O109" s="876"/>
      <c r="P109" s="877"/>
      <c r="Q109" s="878"/>
      <c r="R109" s="879"/>
      <c r="S109" s="880"/>
      <c r="T109" s="881"/>
      <c r="U109" s="882"/>
      <c r="V109" s="882"/>
      <c r="W109" s="882"/>
      <c r="X109" s="882"/>
      <c r="Y109" s="883"/>
      <c r="Z109" s="269" t="str">
        <f t="shared" si="27"/>
        <v/>
      </c>
      <c r="AA109" s="266" t="str">
        <f t="shared" si="28"/>
        <v/>
      </c>
      <c r="AB109" s="268" t="str">
        <f t="shared" si="29"/>
        <v/>
      </c>
      <c r="AC109" s="267" t="str">
        <f t="shared" si="30"/>
        <v/>
      </c>
      <c r="AD109" s="266" t="str">
        <f t="shared" si="31"/>
        <v/>
      </c>
      <c r="AE109" s="265" t="str">
        <f t="shared" si="32"/>
        <v/>
      </c>
      <c r="AF109" s="264" t="str">
        <f t="shared" si="33"/>
        <v/>
      </c>
      <c r="AG109" s="264" t="str">
        <f t="shared" si="34"/>
        <v/>
      </c>
      <c r="AH109" s="263" t="str">
        <f t="shared" si="35"/>
        <v/>
      </c>
      <c r="AI109" s="884"/>
      <c r="AJ109" s="885"/>
      <c r="AK109" s="885"/>
      <c r="AL109" s="885"/>
      <c r="AM109" s="885"/>
      <c r="AN109" s="886"/>
      <c r="AO109" s="262"/>
      <c r="AP109" s="887"/>
      <c r="AQ109" s="888"/>
      <c r="AR109" s="888"/>
      <c r="AS109" s="888"/>
      <c r="AT109" s="888"/>
      <c r="AU109" s="889"/>
      <c r="AV109" s="889"/>
      <c r="AW109" s="889"/>
      <c r="AX109" s="889"/>
      <c r="AY109" s="889"/>
      <c r="AZ109" s="889"/>
      <c r="BA109" s="889"/>
      <c r="BB109" s="889"/>
      <c r="BC109" s="889"/>
      <c r="BD109" s="890"/>
    </row>
    <row r="110" spans="1:59" ht="22.5" customHeight="1" x14ac:dyDescent="0.2">
      <c r="A110" s="273"/>
      <c r="B110" s="272"/>
      <c r="C110" s="894"/>
      <c r="D110" s="895"/>
      <c r="E110" s="895"/>
      <c r="F110" s="895"/>
      <c r="G110" s="895"/>
      <c r="H110" s="895"/>
      <c r="I110" s="895"/>
      <c r="J110" s="895"/>
      <c r="K110" s="895"/>
      <c r="L110" s="895"/>
      <c r="M110" s="896"/>
      <c r="N110" s="875"/>
      <c r="O110" s="876"/>
      <c r="P110" s="877"/>
      <c r="Q110" s="878"/>
      <c r="R110" s="879"/>
      <c r="S110" s="880"/>
      <c r="T110" s="881"/>
      <c r="U110" s="882"/>
      <c r="V110" s="882"/>
      <c r="W110" s="882"/>
      <c r="X110" s="882"/>
      <c r="Y110" s="883"/>
      <c r="Z110" s="280" t="str">
        <f t="shared" si="27"/>
        <v/>
      </c>
      <c r="AA110" s="277" t="str">
        <f t="shared" si="28"/>
        <v/>
      </c>
      <c r="AB110" s="279" t="str">
        <f t="shared" si="29"/>
        <v/>
      </c>
      <c r="AC110" s="278" t="str">
        <f t="shared" si="30"/>
        <v/>
      </c>
      <c r="AD110" s="277" t="str">
        <f t="shared" si="31"/>
        <v/>
      </c>
      <c r="AE110" s="276" t="str">
        <f t="shared" si="32"/>
        <v/>
      </c>
      <c r="AF110" s="275" t="str">
        <f t="shared" si="33"/>
        <v/>
      </c>
      <c r="AG110" s="275" t="str">
        <f t="shared" si="34"/>
        <v/>
      </c>
      <c r="AH110" s="274" t="str">
        <f t="shared" si="35"/>
        <v/>
      </c>
      <c r="AI110" s="884"/>
      <c r="AJ110" s="885"/>
      <c r="AK110" s="885"/>
      <c r="AL110" s="885"/>
      <c r="AM110" s="885"/>
      <c r="AN110" s="886"/>
      <c r="AO110" s="262"/>
      <c r="AP110" s="887"/>
      <c r="AQ110" s="888"/>
      <c r="AR110" s="888"/>
      <c r="AS110" s="888"/>
      <c r="AT110" s="888"/>
      <c r="AU110" s="889"/>
      <c r="AV110" s="889"/>
      <c r="AW110" s="889"/>
      <c r="AX110" s="889"/>
      <c r="AY110" s="889"/>
      <c r="AZ110" s="889"/>
      <c r="BA110" s="889"/>
      <c r="BB110" s="889"/>
      <c r="BC110" s="889"/>
      <c r="BD110" s="890"/>
    </row>
    <row r="111" spans="1:59" ht="22.5" customHeight="1" x14ac:dyDescent="0.2">
      <c r="A111" s="273"/>
      <c r="B111" s="272"/>
      <c r="C111" s="894"/>
      <c r="D111" s="895"/>
      <c r="E111" s="895"/>
      <c r="F111" s="895"/>
      <c r="G111" s="895"/>
      <c r="H111" s="895"/>
      <c r="I111" s="895"/>
      <c r="J111" s="895"/>
      <c r="K111" s="895"/>
      <c r="L111" s="895"/>
      <c r="M111" s="896"/>
      <c r="N111" s="875"/>
      <c r="O111" s="876"/>
      <c r="P111" s="877"/>
      <c r="Q111" s="878"/>
      <c r="R111" s="879"/>
      <c r="S111" s="880"/>
      <c r="T111" s="881"/>
      <c r="U111" s="882"/>
      <c r="V111" s="882"/>
      <c r="W111" s="882"/>
      <c r="X111" s="882"/>
      <c r="Y111" s="883"/>
      <c r="Z111" s="269" t="str">
        <f t="shared" si="27"/>
        <v/>
      </c>
      <c r="AA111" s="266" t="str">
        <f t="shared" si="28"/>
        <v/>
      </c>
      <c r="AB111" s="268" t="str">
        <f t="shared" si="29"/>
        <v/>
      </c>
      <c r="AC111" s="267" t="str">
        <f t="shared" si="30"/>
        <v/>
      </c>
      <c r="AD111" s="266" t="str">
        <f t="shared" si="31"/>
        <v/>
      </c>
      <c r="AE111" s="265" t="str">
        <f t="shared" si="32"/>
        <v/>
      </c>
      <c r="AF111" s="264" t="str">
        <f t="shared" si="33"/>
        <v/>
      </c>
      <c r="AG111" s="264" t="str">
        <f t="shared" si="34"/>
        <v/>
      </c>
      <c r="AH111" s="263" t="str">
        <f t="shared" si="35"/>
        <v/>
      </c>
      <c r="AI111" s="884"/>
      <c r="AJ111" s="885"/>
      <c r="AK111" s="885"/>
      <c r="AL111" s="885"/>
      <c r="AM111" s="885"/>
      <c r="AN111" s="886"/>
      <c r="AO111" s="262"/>
      <c r="AP111" s="887"/>
      <c r="AQ111" s="888"/>
      <c r="AR111" s="888"/>
      <c r="AS111" s="888"/>
      <c r="AT111" s="888"/>
      <c r="AU111" s="889"/>
      <c r="AV111" s="889"/>
      <c r="AW111" s="889"/>
      <c r="AX111" s="889"/>
      <c r="AY111" s="889"/>
      <c r="AZ111" s="889"/>
      <c r="BA111" s="889"/>
      <c r="BB111" s="889"/>
      <c r="BC111" s="889"/>
      <c r="BD111" s="890"/>
    </row>
    <row r="112" spans="1:59" ht="22.5" customHeight="1" thickBot="1" x14ac:dyDescent="0.25">
      <c r="A112" s="271"/>
      <c r="B112" s="270"/>
      <c r="C112" s="961"/>
      <c r="D112" s="962"/>
      <c r="E112" s="962"/>
      <c r="F112" s="962"/>
      <c r="G112" s="962"/>
      <c r="H112" s="962"/>
      <c r="I112" s="962"/>
      <c r="J112" s="962"/>
      <c r="K112" s="962"/>
      <c r="L112" s="962"/>
      <c r="M112" s="963"/>
      <c r="N112" s="875"/>
      <c r="O112" s="876"/>
      <c r="P112" s="877"/>
      <c r="Q112" s="878"/>
      <c r="R112" s="879"/>
      <c r="S112" s="880"/>
      <c r="T112" s="881"/>
      <c r="U112" s="882"/>
      <c r="V112" s="882"/>
      <c r="W112" s="882"/>
      <c r="X112" s="882"/>
      <c r="Y112" s="883"/>
      <c r="Z112" s="269" t="str">
        <f t="shared" si="27"/>
        <v/>
      </c>
      <c r="AA112" s="266" t="str">
        <f t="shared" si="28"/>
        <v/>
      </c>
      <c r="AB112" s="268" t="str">
        <f t="shared" si="29"/>
        <v/>
      </c>
      <c r="AC112" s="267" t="str">
        <f t="shared" si="30"/>
        <v/>
      </c>
      <c r="AD112" s="266" t="str">
        <f t="shared" si="31"/>
        <v/>
      </c>
      <c r="AE112" s="265" t="str">
        <f t="shared" si="32"/>
        <v/>
      </c>
      <c r="AF112" s="264" t="str">
        <f t="shared" si="33"/>
        <v/>
      </c>
      <c r="AG112" s="264" t="str">
        <f t="shared" si="34"/>
        <v/>
      </c>
      <c r="AH112" s="263" t="str">
        <f t="shared" si="35"/>
        <v/>
      </c>
      <c r="AI112" s="964"/>
      <c r="AJ112" s="965"/>
      <c r="AK112" s="965"/>
      <c r="AL112" s="965"/>
      <c r="AM112" s="965"/>
      <c r="AN112" s="966"/>
      <c r="AO112" s="262"/>
      <c r="AP112" s="930"/>
      <c r="AQ112" s="931"/>
      <c r="AR112" s="931"/>
      <c r="AS112" s="931"/>
      <c r="AT112" s="931"/>
      <c r="AU112" s="924"/>
      <c r="AV112" s="924"/>
      <c r="AW112" s="924"/>
      <c r="AX112" s="924"/>
      <c r="AY112" s="924"/>
      <c r="AZ112" s="924"/>
      <c r="BA112" s="924"/>
      <c r="BB112" s="924"/>
      <c r="BC112" s="924"/>
      <c r="BD112" s="925"/>
    </row>
    <row r="113" spans="1:56" ht="22.5" customHeight="1" thickTop="1" thickBot="1" x14ac:dyDescent="0.2">
      <c r="A113" s="261"/>
      <c r="B113" s="260"/>
      <c r="C113" s="952" t="s">
        <v>161</v>
      </c>
      <c r="D113" s="953"/>
      <c r="E113" s="953"/>
      <c r="F113" s="953"/>
      <c r="G113" s="953"/>
      <c r="H113" s="953"/>
      <c r="I113" s="953"/>
      <c r="J113" s="953"/>
      <c r="K113" s="953"/>
      <c r="L113" s="953"/>
      <c r="M113" s="953"/>
      <c r="N113" s="953"/>
      <c r="O113" s="953"/>
      <c r="P113" s="953"/>
      <c r="Q113" s="953"/>
      <c r="R113" s="953"/>
      <c r="S113" s="953"/>
      <c r="T113" s="953"/>
      <c r="U113" s="953"/>
      <c r="V113" s="953"/>
      <c r="W113" s="953"/>
      <c r="X113" s="953"/>
      <c r="Y113" s="954"/>
      <c r="Z113" s="259" t="str">
        <f>IF($C92="","",LEFT(RIGHT(" " &amp;SUMPRODUCT(ROUND((N92:N112)*(T92:T112),0)),9),1))</f>
        <v/>
      </c>
      <c r="AA113" s="256" t="str">
        <f>IF($C92="","",LEFT(RIGHT(" " &amp;SUMPRODUCT(ROUND((N92:N112)*(T92:T112),0)),8),1))</f>
        <v/>
      </c>
      <c r="AB113" s="258" t="str">
        <f>IF($C92="","",LEFT(RIGHT(" " &amp;SUMPRODUCT(ROUND((N92:N112)*(T92:T112),0)),7),1))</f>
        <v/>
      </c>
      <c r="AC113" s="257" t="str">
        <f>IF($C92="","",LEFT(RIGHT(" " &amp;SUMPRODUCT(ROUND((N92:N112)*(T92:T112),0)),6),1))</f>
        <v/>
      </c>
      <c r="AD113" s="256" t="str">
        <f>IF($C92="","",LEFT(RIGHT(" " &amp;SUMPRODUCT(ROUND((N92:N112)*(T92:T112),0)),5),1))</f>
        <v/>
      </c>
      <c r="AE113" s="255" t="str">
        <f>IF($C92="","",LEFT(RIGHT(" " &amp;SUMPRODUCT(ROUND((N92:N112)*(T92:T112),0)),4),1))</f>
        <v/>
      </c>
      <c r="AF113" s="254" t="str">
        <f>IF($C92="","",LEFT(RIGHT(" " &amp;SUMPRODUCT(ROUND((N92:N112)*(T92:T112),0)),3),1))</f>
        <v/>
      </c>
      <c r="AG113" s="254" t="str">
        <f>IF($C92="","",LEFT(RIGHT(" " &amp;SUMPRODUCT(ROUND((N92:N112)*(T92:T112),0)),2),1))</f>
        <v/>
      </c>
      <c r="AH113" s="253" t="str">
        <f>IF($C92="","",LEFT(RIGHT(" " &amp;SUMPRODUCT(ROUND((N92:N112)*(T92:T112),0)),1),1))</f>
        <v/>
      </c>
      <c r="AI113" s="955"/>
      <c r="AJ113" s="956"/>
      <c r="AK113" s="956"/>
      <c r="AL113" s="956"/>
      <c r="AM113" s="956"/>
      <c r="AN113" s="957"/>
      <c r="BD113" s="252" t="s">
        <v>160</v>
      </c>
    </row>
    <row r="114" spans="1:56" ht="11.25" customHeight="1" thickTop="1" x14ac:dyDescent="0.2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</row>
    <row r="115" spans="1:56" ht="24" customHeight="1" x14ac:dyDescent="0.2">
      <c r="A115" s="950" t="s">
        <v>171</v>
      </c>
      <c r="B115" s="950"/>
      <c r="C115" s="950"/>
      <c r="D115" s="951" t="str">
        <f>IF($AL$7="","",$AL$7)</f>
        <v/>
      </c>
      <c r="E115" s="951"/>
      <c r="F115" s="951"/>
      <c r="G115" s="951"/>
      <c r="H115" s="951"/>
      <c r="I115" s="951"/>
      <c r="J115" s="951"/>
      <c r="Q115" s="830" t="s">
        <v>170</v>
      </c>
      <c r="R115" s="830"/>
      <c r="S115" s="830"/>
      <c r="T115" s="830"/>
      <c r="U115" s="830"/>
      <c r="V115" s="830"/>
      <c r="W115" s="830"/>
      <c r="X115" s="830"/>
      <c r="Y115" s="830"/>
      <c r="Z115" s="830"/>
      <c r="AA115" s="830"/>
      <c r="AB115" s="830"/>
      <c r="AC115" s="830"/>
      <c r="AD115" s="830"/>
      <c r="AE115" s="830"/>
      <c r="AH115" s="286" t="s">
        <v>169</v>
      </c>
      <c r="AI115" s="286"/>
      <c r="AJ115" s="872"/>
      <c r="AK115" s="872"/>
      <c r="AL115" s="285" t="s">
        <v>168</v>
      </c>
      <c r="AM115" s="872"/>
      <c r="AN115" s="872"/>
      <c r="AS115" s="932" t="str">
        <f>IF($AS$1="","",$AS$1)</f>
        <v>平成</v>
      </c>
      <c r="AT115" s="932"/>
      <c r="AU115" s="932"/>
      <c r="AV115" s="926" t="str">
        <f>IF($AV$1="","",$AV$1)</f>
        <v/>
      </c>
      <c r="AW115" s="926"/>
      <c r="AX115" s="284" t="s">
        <v>158</v>
      </c>
      <c r="AY115" s="926" t="str">
        <f>IF($AY$1="","",$AY$1)</f>
        <v/>
      </c>
      <c r="AZ115" s="926"/>
      <c r="BA115" s="284" t="s">
        <v>167</v>
      </c>
      <c r="BB115" s="926" t="str">
        <f>IF($BB$1="","",$BB$1)</f>
        <v/>
      </c>
      <c r="BC115" s="926"/>
      <c r="BD115" s="284" t="s">
        <v>156</v>
      </c>
    </row>
    <row r="116" spans="1:56" ht="11.25" customHeight="1" thickBot="1" x14ac:dyDescent="0.25">
      <c r="AC116" s="283"/>
      <c r="AD116" s="283"/>
    </row>
    <row r="117" spans="1:56" ht="23.25" customHeight="1" thickTop="1" x14ac:dyDescent="0.2">
      <c r="A117" s="282" t="s">
        <v>167</v>
      </c>
      <c r="B117" s="281" t="s">
        <v>156</v>
      </c>
      <c r="C117" s="863" t="s">
        <v>166</v>
      </c>
      <c r="D117" s="864"/>
      <c r="E117" s="864"/>
      <c r="F117" s="864"/>
      <c r="G117" s="864"/>
      <c r="H117" s="864"/>
      <c r="I117" s="864"/>
      <c r="J117" s="864"/>
      <c r="K117" s="864"/>
      <c r="L117" s="864"/>
      <c r="M117" s="893"/>
      <c r="N117" s="866" t="s">
        <v>128</v>
      </c>
      <c r="O117" s="867"/>
      <c r="P117" s="868"/>
      <c r="Q117" s="866" t="s">
        <v>165</v>
      </c>
      <c r="R117" s="867"/>
      <c r="S117" s="868"/>
      <c r="T117" s="866" t="s">
        <v>127</v>
      </c>
      <c r="U117" s="867"/>
      <c r="V117" s="867"/>
      <c r="W117" s="867"/>
      <c r="X117" s="867"/>
      <c r="Y117" s="868"/>
      <c r="Z117" s="866" t="s">
        <v>164</v>
      </c>
      <c r="AA117" s="867"/>
      <c r="AB117" s="867"/>
      <c r="AC117" s="867"/>
      <c r="AD117" s="867"/>
      <c r="AE117" s="867"/>
      <c r="AF117" s="867"/>
      <c r="AG117" s="867"/>
      <c r="AH117" s="868"/>
      <c r="AI117" s="863" t="s">
        <v>163</v>
      </c>
      <c r="AJ117" s="864"/>
      <c r="AK117" s="864"/>
      <c r="AL117" s="864"/>
      <c r="AM117" s="864"/>
      <c r="AN117" s="865"/>
      <c r="AO117" s="262"/>
      <c r="AP117" s="869" t="s">
        <v>162</v>
      </c>
      <c r="AQ117" s="870"/>
      <c r="AR117" s="870"/>
      <c r="AS117" s="870"/>
      <c r="AT117" s="870"/>
      <c r="AU117" s="870"/>
      <c r="AV117" s="870"/>
      <c r="AW117" s="870"/>
      <c r="AX117" s="870"/>
      <c r="AY117" s="870"/>
      <c r="AZ117" s="870"/>
      <c r="BA117" s="870"/>
      <c r="BB117" s="870"/>
      <c r="BC117" s="870"/>
      <c r="BD117" s="871"/>
    </row>
    <row r="118" spans="1:56" ht="22.5" customHeight="1" x14ac:dyDescent="0.2">
      <c r="A118" s="273"/>
      <c r="B118" s="272"/>
      <c r="C118" s="894"/>
      <c r="D118" s="895"/>
      <c r="E118" s="895"/>
      <c r="F118" s="895"/>
      <c r="G118" s="895"/>
      <c r="H118" s="895"/>
      <c r="I118" s="895"/>
      <c r="J118" s="895"/>
      <c r="K118" s="895"/>
      <c r="L118" s="895"/>
      <c r="M118" s="896"/>
      <c r="N118" s="875"/>
      <c r="O118" s="876"/>
      <c r="P118" s="877"/>
      <c r="Q118" s="878"/>
      <c r="R118" s="879"/>
      <c r="S118" s="880"/>
      <c r="T118" s="881"/>
      <c r="U118" s="882"/>
      <c r="V118" s="882"/>
      <c r="W118" s="882"/>
      <c r="X118" s="882"/>
      <c r="Y118" s="883"/>
      <c r="Z118" s="280" t="str">
        <f t="shared" ref="Z118:Z138" si="36">IF($T118="","",LEFT(RIGHT(" " &amp;ROUND($N118*$T118,0),9),1))</f>
        <v/>
      </c>
      <c r="AA118" s="277" t="str">
        <f t="shared" ref="AA118:AA138" si="37">IF($T118="","",LEFT(RIGHT(" " &amp;ROUND($N118*$T118,0),8),1))</f>
        <v/>
      </c>
      <c r="AB118" s="279" t="str">
        <f t="shared" ref="AB118:AB138" si="38">IF($T118="","",LEFT(RIGHT(" " &amp;ROUND($N118*$T118,0),7),1))</f>
        <v/>
      </c>
      <c r="AC118" s="278" t="str">
        <f t="shared" ref="AC118:AC138" si="39">IF($T118="","",LEFT(RIGHT(" " &amp;ROUND($N118*$T118,0),6),1))</f>
        <v/>
      </c>
      <c r="AD118" s="277" t="str">
        <f t="shared" ref="AD118:AD138" si="40">IF($T118="","",LEFT(RIGHT(" " &amp;ROUND($N118*$T118,0),5),1))</f>
        <v/>
      </c>
      <c r="AE118" s="276" t="str">
        <f t="shared" ref="AE118:AE138" si="41">IF($T118="","",LEFT(RIGHT(" " &amp;ROUND($N118*$T118,0),4),1))</f>
        <v/>
      </c>
      <c r="AF118" s="275" t="str">
        <f t="shared" ref="AF118:AF138" si="42">IF($T118="","",LEFT(RIGHT(" " &amp;ROUND($N118*$T118,0),3),1))</f>
        <v/>
      </c>
      <c r="AG118" s="275" t="str">
        <f t="shared" ref="AG118:AG138" si="43">IF($T118="","",LEFT(RIGHT(" " &amp;ROUND($N118*$T118,0),2),1))</f>
        <v/>
      </c>
      <c r="AH118" s="274" t="str">
        <f t="shared" ref="AH118:AH138" si="44">IF($T118="","",LEFT(RIGHT(" " &amp;ROUND($N118*$T118,0),1),1))</f>
        <v/>
      </c>
      <c r="AI118" s="884"/>
      <c r="AJ118" s="885"/>
      <c r="AK118" s="885"/>
      <c r="AL118" s="885"/>
      <c r="AM118" s="885"/>
      <c r="AN118" s="886"/>
      <c r="AO118" s="262"/>
      <c r="AP118" s="887"/>
      <c r="AQ118" s="888"/>
      <c r="AR118" s="888"/>
      <c r="AS118" s="888"/>
      <c r="AT118" s="888"/>
      <c r="AU118" s="889"/>
      <c r="AV118" s="889"/>
      <c r="AW118" s="889"/>
      <c r="AX118" s="889"/>
      <c r="AY118" s="889"/>
      <c r="AZ118" s="889"/>
      <c r="BA118" s="889"/>
      <c r="BB118" s="889"/>
      <c r="BC118" s="889"/>
      <c r="BD118" s="890"/>
    </row>
    <row r="119" spans="1:56" ht="22.5" customHeight="1" x14ac:dyDescent="0.2">
      <c r="A119" s="273"/>
      <c r="B119" s="272"/>
      <c r="C119" s="894"/>
      <c r="D119" s="895"/>
      <c r="E119" s="895"/>
      <c r="F119" s="895"/>
      <c r="G119" s="895"/>
      <c r="H119" s="895"/>
      <c r="I119" s="895"/>
      <c r="J119" s="895"/>
      <c r="K119" s="895"/>
      <c r="L119" s="895"/>
      <c r="M119" s="896"/>
      <c r="N119" s="875"/>
      <c r="O119" s="876"/>
      <c r="P119" s="877"/>
      <c r="Q119" s="878"/>
      <c r="R119" s="879"/>
      <c r="S119" s="880"/>
      <c r="T119" s="881"/>
      <c r="U119" s="882"/>
      <c r="V119" s="882"/>
      <c r="W119" s="882"/>
      <c r="X119" s="882"/>
      <c r="Y119" s="883"/>
      <c r="Z119" s="280" t="str">
        <f t="shared" si="36"/>
        <v/>
      </c>
      <c r="AA119" s="277" t="str">
        <f t="shared" si="37"/>
        <v/>
      </c>
      <c r="AB119" s="279" t="str">
        <f t="shared" si="38"/>
        <v/>
      </c>
      <c r="AC119" s="278" t="str">
        <f t="shared" si="39"/>
        <v/>
      </c>
      <c r="AD119" s="277" t="str">
        <f t="shared" si="40"/>
        <v/>
      </c>
      <c r="AE119" s="276" t="str">
        <f t="shared" si="41"/>
        <v/>
      </c>
      <c r="AF119" s="275" t="str">
        <f t="shared" si="42"/>
        <v/>
      </c>
      <c r="AG119" s="275" t="str">
        <f t="shared" si="43"/>
        <v/>
      </c>
      <c r="AH119" s="274" t="str">
        <f t="shared" si="44"/>
        <v/>
      </c>
      <c r="AI119" s="884"/>
      <c r="AJ119" s="885"/>
      <c r="AK119" s="885"/>
      <c r="AL119" s="885"/>
      <c r="AM119" s="885"/>
      <c r="AN119" s="886"/>
      <c r="AO119" s="262"/>
      <c r="AP119" s="887"/>
      <c r="AQ119" s="888"/>
      <c r="AR119" s="888"/>
      <c r="AS119" s="888"/>
      <c r="AT119" s="888"/>
      <c r="AU119" s="889"/>
      <c r="AV119" s="889"/>
      <c r="AW119" s="889"/>
      <c r="AX119" s="889"/>
      <c r="AY119" s="889"/>
      <c r="AZ119" s="889"/>
      <c r="BA119" s="889"/>
      <c r="BB119" s="889"/>
      <c r="BC119" s="889"/>
      <c r="BD119" s="890"/>
    </row>
    <row r="120" spans="1:56" ht="22.5" customHeight="1" x14ac:dyDescent="0.2">
      <c r="A120" s="273"/>
      <c r="B120" s="272"/>
      <c r="C120" s="894"/>
      <c r="D120" s="895"/>
      <c r="E120" s="895"/>
      <c r="F120" s="895"/>
      <c r="G120" s="895"/>
      <c r="H120" s="895"/>
      <c r="I120" s="895"/>
      <c r="J120" s="895"/>
      <c r="K120" s="895"/>
      <c r="L120" s="895"/>
      <c r="M120" s="896"/>
      <c r="N120" s="875"/>
      <c r="O120" s="876"/>
      <c r="P120" s="877"/>
      <c r="Q120" s="878"/>
      <c r="R120" s="879"/>
      <c r="S120" s="880"/>
      <c r="T120" s="881"/>
      <c r="U120" s="882"/>
      <c r="V120" s="882"/>
      <c r="W120" s="882"/>
      <c r="X120" s="882"/>
      <c r="Y120" s="883"/>
      <c r="Z120" s="280" t="str">
        <f t="shared" si="36"/>
        <v/>
      </c>
      <c r="AA120" s="277" t="str">
        <f t="shared" si="37"/>
        <v/>
      </c>
      <c r="AB120" s="279" t="str">
        <f t="shared" si="38"/>
        <v/>
      </c>
      <c r="AC120" s="278" t="str">
        <f t="shared" si="39"/>
        <v/>
      </c>
      <c r="AD120" s="277" t="str">
        <f t="shared" si="40"/>
        <v/>
      </c>
      <c r="AE120" s="276" t="str">
        <f t="shared" si="41"/>
        <v/>
      </c>
      <c r="AF120" s="275" t="str">
        <f t="shared" si="42"/>
        <v/>
      </c>
      <c r="AG120" s="275" t="str">
        <f t="shared" si="43"/>
        <v/>
      </c>
      <c r="AH120" s="274" t="str">
        <f t="shared" si="44"/>
        <v/>
      </c>
      <c r="AI120" s="884"/>
      <c r="AJ120" s="885"/>
      <c r="AK120" s="885"/>
      <c r="AL120" s="885"/>
      <c r="AM120" s="885"/>
      <c r="AN120" s="886"/>
      <c r="AO120" s="262"/>
      <c r="AP120" s="887"/>
      <c r="AQ120" s="888"/>
      <c r="AR120" s="888"/>
      <c r="AS120" s="888"/>
      <c r="AT120" s="888"/>
      <c r="AU120" s="889"/>
      <c r="AV120" s="889"/>
      <c r="AW120" s="889"/>
      <c r="AX120" s="889"/>
      <c r="AY120" s="889"/>
      <c r="AZ120" s="889"/>
      <c r="BA120" s="889"/>
      <c r="BB120" s="889"/>
      <c r="BC120" s="889"/>
      <c r="BD120" s="890"/>
    </row>
    <row r="121" spans="1:56" ht="22.5" customHeight="1" x14ac:dyDescent="0.2">
      <c r="A121" s="273"/>
      <c r="B121" s="272"/>
      <c r="C121" s="894"/>
      <c r="D121" s="895"/>
      <c r="E121" s="895"/>
      <c r="F121" s="895"/>
      <c r="G121" s="895"/>
      <c r="H121" s="895"/>
      <c r="I121" s="895"/>
      <c r="J121" s="895"/>
      <c r="K121" s="895"/>
      <c r="L121" s="895"/>
      <c r="M121" s="896"/>
      <c r="N121" s="875"/>
      <c r="O121" s="876"/>
      <c r="P121" s="877"/>
      <c r="Q121" s="878"/>
      <c r="R121" s="879"/>
      <c r="S121" s="880"/>
      <c r="T121" s="881"/>
      <c r="U121" s="882"/>
      <c r="V121" s="882"/>
      <c r="W121" s="882"/>
      <c r="X121" s="882"/>
      <c r="Y121" s="883"/>
      <c r="Z121" s="280" t="str">
        <f t="shared" si="36"/>
        <v/>
      </c>
      <c r="AA121" s="277" t="str">
        <f t="shared" si="37"/>
        <v/>
      </c>
      <c r="AB121" s="279" t="str">
        <f t="shared" si="38"/>
        <v/>
      </c>
      <c r="AC121" s="278" t="str">
        <f t="shared" si="39"/>
        <v/>
      </c>
      <c r="AD121" s="277" t="str">
        <f t="shared" si="40"/>
        <v/>
      </c>
      <c r="AE121" s="276" t="str">
        <f t="shared" si="41"/>
        <v/>
      </c>
      <c r="AF121" s="275" t="str">
        <f t="shared" si="42"/>
        <v/>
      </c>
      <c r="AG121" s="275" t="str">
        <f t="shared" si="43"/>
        <v/>
      </c>
      <c r="AH121" s="274" t="str">
        <f t="shared" si="44"/>
        <v/>
      </c>
      <c r="AI121" s="884"/>
      <c r="AJ121" s="885"/>
      <c r="AK121" s="885"/>
      <c r="AL121" s="885"/>
      <c r="AM121" s="885"/>
      <c r="AN121" s="886"/>
      <c r="AO121" s="262"/>
      <c r="AP121" s="887"/>
      <c r="AQ121" s="888"/>
      <c r="AR121" s="888"/>
      <c r="AS121" s="888"/>
      <c r="AT121" s="888"/>
      <c r="AU121" s="889"/>
      <c r="AV121" s="889"/>
      <c r="AW121" s="889"/>
      <c r="AX121" s="889"/>
      <c r="AY121" s="889"/>
      <c r="AZ121" s="889"/>
      <c r="BA121" s="889"/>
      <c r="BB121" s="889"/>
      <c r="BC121" s="889"/>
      <c r="BD121" s="890"/>
    </row>
    <row r="122" spans="1:56" ht="22.5" customHeight="1" x14ac:dyDescent="0.2">
      <c r="A122" s="273"/>
      <c r="B122" s="272"/>
      <c r="C122" s="894"/>
      <c r="D122" s="895"/>
      <c r="E122" s="895"/>
      <c r="F122" s="895"/>
      <c r="G122" s="895"/>
      <c r="H122" s="895"/>
      <c r="I122" s="895"/>
      <c r="J122" s="895"/>
      <c r="K122" s="895"/>
      <c r="L122" s="895"/>
      <c r="M122" s="896"/>
      <c r="N122" s="875"/>
      <c r="O122" s="876"/>
      <c r="P122" s="877"/>
      <c r="Q122" s="878"/>
      <c r="R122" s="879"/>
      <c r="S122" s="880"/>
      <c r="T122" s="881"/>
      <c r="U122" s="882"/>
      <c r="V122" s="882"/>
      <c r="W122" s="882"/>
      <c r="X122" s="882"/>
      <c r="Y122" s="883"/>
      <c r="Z122" s="280" t="str">
        <f t="shared" si="36"/>
        <v/>
      </c>
      <c r="AA122" s="277" t="str">
        <f t="shared" si="37"/>
        <v/>
      </c>
      <c r="AB122" s="279" t="str">
        <f t="shared" si="38"/>
        <v/>
      </c>
      <c r="AC122" s="278" t="str">
        <f t="shared" si="39"/>
        <v/>
      </c>
      <c r="AD122" s="277" t="str">
        <f t="shared" si="40"/>
        <v/>
      </c>
      <c r="AE122" s="276" t="str">
        <f t="shared" si="41"/>
        <v/>
      </c>
      <c r="AF122" s="275" t="str">
        <f t="shared" si="42"/>
        <v/>
      </c>
      <c r="AG122" s="275" t="str">
        <f t="shared" si="43"/>
        <v/>
      </c>
      <c r="AH122" s="274" t="str">
        <f t="shared" si="44"/>
        <v/>
      </c>
      <c r="AI122" s="884"/>
      <c r="AJ122" s="885"/>
      <c r="AK122" s="885"/>
      <c r="AL122" s="885"/>
      <c r="AM122" s="885"/>
      <c r="AN122" s="886"/>
      <c r="AO122" s="262"/>
      <c r="AP122" s="887"/>
      <c r="AQ122" s="888"/>
      <c r="AR122" s="888"/>
      <c r="AS122" s="888"/>
      <c r="AT122" s="888"/>
      <c r="AU122" s="889"/>
      <c r="AV122" s="889"/>
      <c r="AW122" s="889"/>
      <c r="AX122" s="889"/>
      <c r="AY122" s="889"/>
      <c r="AZ122" s="889"/>
      <c r="BA122" s="889"/>
      <c r="BB122" s="889"/>
      <c r="BC122" s="889"/>
      <c r="BD122" s="890"/>
    </row>
    <row r="123" spans="1:56" ht="22.5" customHeight="1" x14ac:dyDescent="0.2">
      <c r="A123" s="273"/>
      <c r="B123" s="272"/>
      <c r="C123" s="894"/>
      <c r="D123" s="895"/>
      <c r="E123" s="895"/>
      <c r="F123" s="895"/>
      <c r="G123" s="895"/>
      <c r="H123" s="895"/>
      <c r="I123" s="895"/>
      <c r="J123" s="895"/>
      <c r="K123" s="895"/>
      <c r="L123" s="895"/>
      <c r="M123" s="896"/>
      <c r="N123" s="875"/>
      <c r="O123" s="876"/>
      <c r="P123" s="877"/>
      <c r="Q123" s="878"/>
      <c r="R123" s="879"/>
      <c r="S123" s="880"/>
      <c r="T123" s="881"/>
      <c r="U123" s="882"/>
      <c r="V123" s="882"/>
      <c r="W123" s="882"/>
      <c r="X123" s="882"/>
      <c r="Y123" s="883"/>
      <c r="Z123" s="280" t="str">
        <f t="shared" si="36"/>
        <v/>
      </c>
      <c r="AA123" s="277" t="str">
        <f t="shared" si="37"/>
        <v/>
      </c>
      <c r="AB123" s="279" t="str">
        <f t="shared" si="38"/>
        <v/>
      </c>
      <c r="AC123" s="278" t="str">
        <f t="shared" si="39"/>
        <v/>
      </c>
      <c r="AD123" s="277" t="str">
        <f t="shared" si="40"/>
        <v/>
      </c>
      <c r="AE123" s="276" t="str">
        <f t="shared" si="41"/>
        <v/>
      </c>
      <c r="AF123" s="275" t="str">
        <f t="shared" si="42"/>
        <v/>
      </c>
      <c r="AG123" s="275" t="str">
        <f t="shared" si="43"/>
        <v/>
      </c>
      <c r="AH123" s="274" t="str">
        <f t="shared" si="44"/>
        <v/>
      </c>
      <c r="AI123" s="884"/>
      <c r="AJ123" s="885"/>
      <c r="AK123" s="885"/>
      <c r="AL123" s="885"/>
      <c r="AM123" s="885"/>
      <c r="AN123" s="886"/>
      <c r="AO123" s="262"/>
      <c r="AP123" s="887"/>
      <c r="AQ123" s="888"/>
      <c r="AR123" s="888"/>
      <c r="AS123" s="888"/>
      <c r="AT123" s="888"/>
      <c r="AU123" s="889"/>
      <c r="AV123" s="889"/>
      <c r="AW123" s="889"/>
      <c r="AX123" s="889"/>
      <c r="AY123" s="889"/>
      <c r="AZ123" s="889"/>
      <c r="BA123" s="889"/>
      <c r="BB123" s="889"/>
      <c r="BC123" s="889"/>
      <c r="BD123" s="890"/>
    </row>
    <row r="124" spans="1:56" ht="22.5" customHeight="1" x14ac:dyDescent="0.2">
      <c r="A124" s="273"/>
      <c r="B124" s="272"/>
      <c r="C124" s="894"/>
      <c r="D124" s="895"/>
      <c r="E124" s="895"/>
      <c r="F124" s="895"/>
      <c r="G124" s="895"/>
      <c r="H124" s="895"/>
      <c r="I124" s="895"/>
      <c r="J124" s="895"/>
      <c r="K124" s="895"/>
      <c r="L124" s="895"/>
      <c r="M124" s="896"/>
      <c r="N124" s="875"/>
      <c r="O124" s="876"/>
      <c r="P124" s="877"/>
      <c r="Q124" s="878"/>
      <c r="R124" s="879"/>
      <c r="S124" s="880"/>
      <c r="T124" s="881"/>
      <c r="U124" s="882"/>
      <c r="V124" s="882"/>
      <c r="W124" s="882"/>
      <c r="X124" s="882"/>
      <c r="Y124" s="883"/>
      <c r="Z124" s="280" t="str">
        <f t="shared" si="36"/>
        <v/>
      </c>
      <c r="AA124" s="277" t="str">
        <f t="shared" si="37"/>
        <v/>
      </c>
      <c r="AB124" s="279" t="str">
        <f t="shared" si="38"/>
        <v/>
      </c>
      <c r="AC124" s="278" t="str">
        <f t="shared" si="39"/>
        <v/>
      </c>
      <c r="AD124" s="277" t="str">
        <f t="shared" si="40"/>
        <v/>
      </c>
      <c r="AE124" s="276" t="str">
        <f t="shared" si="41"/>
        <v/>
      </c>
      <c r="AF124" s="275" t="str">
        <f t="shared" si="42"/>
        <v/>
      </c>
      <c r="AG124" s="275" t="str">
        <f t="shared" si="43"/>
        <v/>
      </c>
      <c r="AH124" s="274" t="str">
        <f t="shared" si="44"/>
        <v/>
      </c>
      <c r="AI124" s="884"/>
      <c r="AJ124" s="885"/>
      <c r="AK124" s="885"/>
      <c r="AL124" s="885"/>
      <c r="AM124" s="885"/>
      <c r="AN124" s="886"/>
      <c r="AO124" s="262"/>
      <c r="AP124" s="887"/>
      <c r="AQ124" s="888"/>
      <c r="AR124" s="888"/>
      <c r="AS124" s="888"/>
      <c r="AT124" s="888"/>
      <c r="AU124" s="889"/>
      <c r="AV124" s="889"/>
      <c r="AW124" s="889"/>
      <c r="AX124" s="889"/>
      <c r="AY124" s="889"/>
      <c r="AZ124" s="889"/>
      <c r="BA124" s="889"/>
      <c r="BB124" s="889"/>
      <c r="BC124" s="889"/>
      <c r="BD124" s="890"/>
    </row>
    <row r="125" spans="1:56" ht="22.5" customHeight="1" x14ac:dyDescent="0.2">
      <c r="A125" s="273"/>
      <c r="B125" s="272"/>
      <c r="C125" s="894"/>
      <c r="D125" s="895"/>
      <c r="E125" s="895"/>
      <c r="F125" s="895"/>
      <c r="G125" s="895"/>
      <c r="H125" s="895"/>
      <c r="I125" s="895"/>
      <c r="J125" s="895"/>
      <c r="K125" s="895"/>
      <c r="L125" s="895"/>
      <c r="M125" s="896"/>
      <c r="N125" s="875"/>
      <c r="O125" s="876"/>
      <c r="P125" s="877"/>
      <c r="Q125" s="878"/>
      <c r="R125" s="879"/>
      <c r="S125" s="880"/>
      <c r="T125" s="881"/>
      <c r="U125" s="882"/>
      <c r="V125" s="882"/>
      <c r="W125" s="882"/>
      <c r="X125" s="882"/>
      <c r="Y125" s="883"/>
      <c r="Z125" s="280" t="str">
        <f t="shared" si="36"/>
        <v/>
      </c>
      <c r="AA125" s="277" t="str">
        <f t="shared" si="37"/>
        <v/>
      </c>
      <c r="AB125" s="279" t="str">
        <f t="shared" si="38"/>
        <v/>
      </c>
      <c r="AC125" s="278" t="str">
        <f t="shared" si="39"/>
        <v/>
      </c>
      <c r="AD125" s="277" t="str">
        <f t="shared" si="40"/>
        <v/>
      </c>
      <c r="AE125" s="276" t="str">
        <f t="shared" si="41"/>
        <v/>
      </c>
      <c r="AF125" s="275" t="str">
        <f t="shared" si="42"/>
        <v/>
      </c>
      <c r="AG125" s="275" t="str">
        <f t="shared" si="43"/>
        <v/>
      </c>
      <c r="AH125" s="274" t="str">
        <f t="shared" si="44"/>
        <v/>
      </c>
      <c r="AI125" s="884"/>
      <c r="AJ125" s="885"/>
      <c r="AK125" s="885"/>
      <c r="AL125" s="885"/>
      <c r="AM125" s="885"/>
      <c r="AN125" s="886"/>
      <c r="AO125" s="262"/>
      <c r="AP125" s="887"/>
      <c r="AQ125" s="888"/>
      <c r="AR125" s="888"/>
      <c r="AS125" s="888"/>
      <c r="AT125" s="888"/>
      <c r="AU125" s="889"/>
      <c r="AV125" s="889"/>
      <c r="AW125" s="889"/>
      <c r="AX125" s="889"/>
      <c r="AY125" s="889"/>
      <c r="AZ125" s="889"/>
      <c r="BA125" s="889"/>
      <c r="BB125" s="889"/>
      <c r="BC125" s="889"/>
      <c r="BD125" s="890"/>
    </row>
    <row r="126" spans="1:56" ht="22.5" customHeight="1" x14ac:dyDescent="0.2">
      <c r="A126" s="273"/>
      <c r="B126" s="272"/>
      <c r="C126" s="894"/>
      <c r="D126" s="895"/>
      <c r="E126" s="895"/>
      <c r="F126" s="895"/>
      <c r="G126" s="895"/>
      <c r="H126" s="895"/>
      <c r="I126" s="895"/>
      <c r="J126" s="895"/>
      <c r="K126" s="895"/>
      <c r="L126" s="895"/>
      <c r="M126" s="896"/>
      <c r="N126" s="875"/>
      <c r="O126" s="876"/>
      <c r="P126" s="877"/>
      <c r="Q126" s="878"/>
      <c r="R126" s="879"/>
      <c r="S126" s="880"/>
      <c r="T126" s="881"/>
      <c r="U126" s="882"/>
      <c r="V126" s="882"/>
      <c r="W126" s="882"/>
      <c r="X126" s="882"/>
      <c r="Y126" s="883"/>
      <c r="Z126" s="280" t="str">
        <f t="shared" si="36"/>
        <v/>
      </c>
      <c r="AA126" s="277" t="str">
        <f t="shared" si="37"/>
        <v/>
      </c>
      <c r="AB126" s="279" t="str">
        <f t="shared" si="38"/>
        <v/>
      </c>
      <c r="AC126" s="278" t="str">
        <f t="shared" si="39"/>
        <v/>
      </c>
      <c r="AD126" s="277" t="str">
        <f t="shared" si="40"/>
        <v/>
      </c>
      <c r="AE126" s="276" t="str">
        <f t="shared" si="41"/>
        <v/>
      </c>
      <c r="AF126" s="275" t="str">
        <f t="shared" si="42"/>
        <v/>
      </c>
      <c r="AG126" s="275" t="str">
        <f t="shared" si="43"/>
        <v/>
      </c>
      <c r="AH126" s="274" t="str">
        <f t="shared" si="44"/>
        <v/>
      </c>
      <c r="AI126" s="884"/>
      <c r="AJ126" s="885"/>
      <c r="AK126" s="885"/>
      <c r="AL126" s="885"/>
      <c r="AM126" s="885"/>
      <c r="AN126" s="886"/>
      <c r="AO126" s="262"/>
      <c r="AP126" s="887"/>
      <c r="AQ126" s="888"/>
      <c r="AR126" s="888"/>
      <c r="AS126" s="888"/>
      <c r="AT126" s="888"/>
      <c r="AU126" s="889"/>
      <c r="AV126" s="889"/>
      <c r="AW126" s="889"/>
      <c r="AX126" s="889"/>
      <c r="AY126" s="889"/>
      <c r="AZ126" s="889"/>
      <c r="BA126" s="889"/>
      <c r="BB126" s="889"/>
      <c r="BC126" s="889"/>
      <c r="BD126" s="890"/>
    </row>
    <row r="127" spans="1:56" ht="22.5" customHeight="1" x14ac:dyDescent="0.2">
      <c r="A127" s="273"/>
      <c r="B127" s="272"/>
      <c r="C127" s="894"/>
      <c r="D127" s="895"/>
      <c r="E127" s="895"/>
      <c r="F127" s="895"/>
      <c r="G127" s="895"/>
      <c r="H127" s="895"/>
      <c r="I127" s="895"/>
      <c r="J127" s="895"/>
      <c r="K127" s="895"/>
      <c r="L127" s="895"/>
      <c r="M127" s="896"/>
      <c r="N127" s="875"/>
      <c r="O127" s="876"/>
      <c r="P127" s="877"/>
      <c r="Q127" s="878"/>
      <c r="R127" s="879"/>
      <c r="S127" s="880"/>
      <c r="T127" s="881"/>
      <c r="U127" s="882"/>
      <c r="V127" s="882"/>
      <c r="W127" s="882"/>
      <c r="X127" s="882"/>
      <c r="Y127" s="883"/>
      <c r="Z127" s="280" t="str">
        <f t="shared" si="36"/>
        <v/>
      </c>
      <c r="AA127" s="277" t="str">
        <f t="shared" si="37"/>
        <v/>
      </c>
      <c r="AB127" s="279" t="str">
        <f t="shared" si="38"/>
        <v/>
      </c>
      <c r="AC127" s="278" t="str">
        <f t="shared" si="39"/>
        <v/>
      </c>
      <c r="AD127" s="277" t="str">
        <f t="shared" si="40"/>
        <v/>
      </c>
      <c r="AE127" s="276" t="str">
        <f t="shared" si="41"/>
        <v/>
      </c>
      <c r="AF127" s="275" t="str">
        <f t="shared" si="42"/>
        <v/>
      </c>
      <c r="AG127" s="275" t="str">
        <f t="shared" si="43"/>
        <v/>
      </c>
      <c r="AH127" s="274" t="str">
        <f t="shared" si="44"/>
        <v/>
      </c>
      <c r="AI127" s="884"/>
      <c r="AJ127" s="885"/>
      <c r="AK127" s="885"/>
      <c r="AL127" s="885"/>
      <c r="AM127" s="885"/>
      <c r="AN127" s="886"/>
      <c r="AO127" s="262"/>
      <c r="AP127" s="887"/>
      <c r="AQ127" s="888"/>
      <c r="AR127" s="888"/>
      <c r="AS127" s="888"/>
      <c r="AT127" s="888"/>
      <c r="AU127" s="889"/>
      <c r="AV127" s="889"/>
      <c r="AW127" s="889"/>
      <c r="AX127" s="889"/>
      <c r="AY127" s="889"/>
      <c r="AZ127" s="889"/>
      <c r="BA127" s="889"/>
      <c r="BB127" s="889"/>
      <c r="BC127" s="889"/>
      <c r="BD127" s="890"/>
    </row>
    <row r="128" spans="1:56" ht="22.5" customHeight="1" x14ac:dyDescent="0.2">
      <c r="A128" s="273"/>
      <c r="B128" s="272"/>
      <c r="C128" s="894"/>
      <c r="D128" s="895"/>
      <c r="E128" s="895"/>
      <c r="F128" s="895"/>
      <c r="G128" s="895"/>
      <c r="H128" s="895"/>
      <c r="I128" s="895"/>
      <c r="J128" s="895"/>
      <c r="K128" s="895"/>
      <c r="L128" s="895"/>
      <c r="M128" s="896"/>
      <c r="N128" s="875"/>
      <c r="O128" s="876"/>
      <c r="P128" s="877"/>
      <c r="Q128" s="878"/>
      <c r="R128" s="879"/>
      <c r="S128" s="880"/>
      <c r="T128" s="881"/>
      <c r="U128" s="882"/>
      <c r="V128" s="882"/>
      <c r="W128" s="882"/>
      <c r="X128" s="882"/>
      <c r="Y128" s="883"/>
      <c r="Z128" s="280" t="str">
        <f t="shared" si="36"/>
        <v/>
      </c>
      <c r="AA128" s="277" t="str">
        <f t="shared" si="37"/>
        <v/>
      </c>
      <c r="AB128" s="279" t="str">
        <f t="shared" si="38"/>
        <v/>
      </c>
      <c r="AC128" s="278" t="str">
        <f t="shared" si="39"/>
        <v/>
      </c>
      <c r="AD128" s="277" t="str">
        <f t="shared" si="40"/>
        <v/>
      </c>
      <c r="AE128" s="276" t="str">
        <f t="shared" si="41"/>
        <v/>
      </c>
      <c r="AF128" s="275" t="str">
        <f t="shared" si="42"/>
        <v/>
      </c>
      <c r="AG128" s="275" t="str">
        <f t="shared" si="43"/>
        <v/>
      </c>
      <c r="AH128" s="274" t="str">
        <f t="shared" si="44"/>
        <v/>
      </c>
      <c r="AI128" s="884"/>
      <c r="AJ128" s="885"/>
      <c r="AK128" s="885"/>
      <c r="AL128" s="885"/>
      <c r="AM128" s="885"/>
      <c r="AN128" s="886"/>
      <c r="AO128" s="262"/>
      <c r="AP128" s="887"/>
      <c r="AQ128" s="888"/>
      <c r="AR128" s="888"/>
      <c r="AS128" s="888"/>
      <c r="AT128" s="888"/>
      <c r="AU128" s="889"/>
      <c r="AV128" s="889"/>
      <c r="AW128" s="889"/>
      <c r="AX128" s="889"/>
      <c r="AY128" s="889"/>
      <c r="AZ128" s="889"/>
      <c r="BA128" s="889"/>
      <c r="BB128" s="889"/>
      <c r="BC128" s="889"/>
      <c r="BD128" s="890"/>
    </row>
    <row r="129" spans="1:56" ht="22.5" customHeight="1" x14ac:dyDescent="0.2">
      <c r="A129" s="273"/>
      <c r="B129" s="272"/>
      <c r="C129" s="894"/>
      <c r="D129" s="895"/>
      <c r="E129" s="895"/>
      <c r="F129" s="895"/>
      <c r="G129" s="895"/>
      <c r="H129" s="895"/>
      <c r="I129" s="895"/>
      <c r="J129" s="895"/>
      <c r="K129" s="895"/>
      <c r="L129" s="895"/>
      <c r="M129" s="896"/>
      <c r="N129" s="875"/>
      <c r="O129" s="876"/>
      <c r="P129" s="877"/>
      <c r="Q129" s="878"/>
      <c r="R129" s="879"/>
      <c r="S129" s="880"/>
      <c r="T129" s="881"/>
      <c r="U129" s="882"/>
      <c r="V129" s="882"/>
      <c r="W129" s="882"/>
      <c r="X129" s="882"/>
      <c r="Y129" s="883"/>
      <c r="Z129" s="269" t="str">
        <f t="shared" si="36"/>
        <v/>
      </c>
      <c r="AA129" s="266" t="str">
        <f t="shared" si="37"/>
        <v/>
      </c>
      <c r="AB129" s="268" t="str">
        <f t="shared" si="38"/>
        <v/>
      </c>
      <c r="AC129" s="267" t="str">
        <f t="shared" si="39"/>
        <v/>
      </c>
      <c r="AD129" s="266" t="str">
        <f t="shared" si="40"/>
        <v/>
      </c>
      <c r="AE129" s="265" t="str">
        <f t="shared" si="41"/>
        <v/>
      </c>
      <c r="AF129" s="264" t="str">
        <f t="shared" si="42"/>
        <v/>
      </c>
      <c r="AG129" s="264" t="str">
        <f t="shared" si="43"/>
        <v/>
      </c>
      <c r="AH129" s="263" t="str">
        <f t="shared" si="44"/>
        <v/>
      </c>
      <c r="AI129" s="884"/>
      <c r="AJ129" s="885"/>
      <c r="AK129" s="885"/>
      <c r="AL129" s="885"/>
      <c r="AM129" s="885"/>
      <c r="AN129" s="886"/>
      <c r="AO129" s="262"/>
      <c r="AP129" s="887"/>
      <c r="AQ129" s="888"/>
      <c r="AR129" s="888"/>
      <c r="AS129" s="888"/>
      <c r="AT129" s="888"/>
      <c r="AU129" s="889"/>
      <c r="AV129" s="889"/>
      <c r="AW129" s="889"/>
      <c r="AX129" s="889"/>
      <c r="AY129" s="889"/>
      <c r="AZ129" s="889"/>
      <c r="BA129" s="889"/>
      <c r="BB129" s="889"/>
      <c r="BC129" s="889"/>
      <c r="BD129" s="890"/>
    </row>
    <row r="130" spans="1:56" ht="22.5" customHeight="1" x14ac:dyDescent="0.2">
      <c r="A130" s="273"/>
      <c r="B130" s="272"/>
      <c r="C130" s="894"/>
      <c r="D130" s="895"/>
      <c r="E130" s="895"/>
      <c r="F130" s="895"/>
      <c r="G130" s="895"/>
      <c r="H130" s="895"/>
      <c r="I130" s="895"/>
      <c r="J130" s="895"/>
      <c r="K130" s="895"/>
      <c r="L130" s="895"/>
      <c r="M130" s="896"/>
      <c r="N130" s="875"/>
      <c r="O130" s="876"/>
      <c r="P130" s="877"/>
      <c r="Q130" s="878"/>
      <c r="R130" s="879"/>
      <c r="S130" s="880"/>
      <c r="T130" s="881"/>
      <c r="U130" s="882"/>
      <c r="V130" s="882"/>
      <c r="W130" s="882"/>
      <c r="X130" s="882"/>
      <c r="Y130" s="883"/>
      <c r="Z130" s="280" t="str">
        <f t="shared" si="36"/>
        <v/>
      </c>
      <c r="AA130" s="277" t="str">
        <f t="shared" si="37"/>
        <v/>
      </c>
      <c r="AB130" s="279" t="str">
        <f t="shared" si="38"/>
        <v/>
      </c>
      <c r="AC130" s="278" t="str">
        <f t="shared" si="39"/>
        <v/>
      </c>
      <c r="AD130" s="277" t="str">
        <f t="shared" si="40"/>
        <v/>
      </c>
      <c r="AE130" s="276" t="str">
        <f t="shared" si="41"/>
        <v/>
      </c>
      <c r="AF130" s="275" t="str">
        <f t="shared" si="42"/>
        <v/>
      </c>
      <c r="AG130" s="275" t="str">
        <f t="shared" si="43"/>
        <v/>
      </c>
      <c r="AH130" s="274" t="str">
        <f t="shared" si="44"/>
        <v/>
      </c>
      <c r="AI130" s="884"/>
      <c r="AJ130" s="885"/>
      <c r="AK130" s="885"/>
      <c r="AL130" s="885"/>
      <c r="AM130" s="885"/>
      <c r="AN130" s="886"/>
      <c r="AO130" s="262"/>
      <c r="AP130" s="887"/>
      <c r="AQ130" s="888"/>
      <c r="AR130" s="888"/>
      <c r="AS130" s="888"/>
      <c r="AT130" s="888"/>
      <c r="AU130" s="889"/>
      <c r="AV130" s="889"/>
      <c r="AW130" s="889"/>
      <c r="AX130" s="889"/>
      <c r="AY130" s="889"/>
      <c r="AZ130" s="889"/>
      <c r="BA130" s="889"/>
      <c r="BB130" s="889"/>
      <c r="BC130" s="889"/>
      <c r="BD130" s="890"/>
    </row>
    <row r="131" spans="1:56" ht="22.5" customHeight="1" x14ac:dyDescent="0.2">
      <c r="A131" s="273"/>
      <c r="B131" s="272"/>
      <c r="C131" s="894"/>
      <c r="D131" s="895"/>
      <c r="E131" s="895"/>
      <c r="F131" s="895"/>
      <c r="G131" s="895"/>
      <c r="H131" s="895"/>
      <c r="I131" s="895"/>
      <c r="J131" s="895"/>
      <c r="K131" s="895"/>
      <c r="L131" s="895"/>
      <c r="M131" s="896"/>
      <c r="N131" s="875"/>
      <c r="O131" s="876"/>
      <c r="P131" s="877"/>
      <c r="Q131" s="878"/>
      <c r="R131" s="879"/>
      <c r="S131" s="880"/>
      <c r="T131" s="881"/>
      <c r="U131" s="882"/>
      <c r="V131" s="882"/>
      <c r="W131" s="882"/>
      <c r="X131" s="882"/>
      <c r="Y131" s="883"/>
      <c r="Z131" s="269" t="str">
        <f t="shared" si="36"/>
        <v/>
      </c>
      <c r="AA131" s="266" t="str">
        <f t="shared" si="37"/>
        <v/>
      </c>
      <c r="AB131" s="268" t="str">
        <f t="shared" si="38"/>
        <v/>
      </c>
      <c r="AC131" s="267" t="str">
        <f t="shared" si="39"/>
        <v/>
      </c>
      <c r="AD131" s="266" t="str">
        <f t="shared" si="40"/>
        <v/>
      </c>
      <c r="AE131" s="265" t="str">
        <f t="shared" si="41"/>
        <v/>
      </c>
      <c r="AF131" s="264" t="str">
        <f t="shared" si="42"/>
        <v/>
      </c>
      <c r="AG131" s="264" t="str">
        <f t="shared" si="43"/>
        <v/>
      </c>
      <c r="AH131" s="263" t="str">
        <f t="shared" si="44"/>
        <v/>
      </c>
      <c r="AI131" s="884"/>
      <c r="AJ131" s="885"/>
      <c r="AK131" s="885"/>
      <c r="AL131" s="885"/>
      <c r="AM131" s="885"/>
      <c r="AN131" s="886"/>
      <c r="AO131" s="262"/>
      <c r="AP131" s="887"/>
      <c r="AQ131" s="888"/>
      <c r="AR131" s="888"/>
      <c r="AS131" s="888"/>
      <c r="AT131" s="888"/>
      <c r="AU131" s="889"/>
      <c r="AV131" s="889"/>
      <c r="AW131" s="889"/>
      <c r="AX131" s="889"/>
      <c r="AY131" s="889"/>
      <c r="AZ131" s="889"/>
      <c r="BA131" s="889"/>
      <c r="BB131" s="889"/>
      <c r="BC131" s="889"/>
      <c r="BD131" s="890"/>
    </row>
    <row r="132" spans="1:56" ht="22.5" customHeight="1" x14ac:dyDescent="0.2">
      <c r="A132" s="273"/>
      <c r="B132" s="272"/>
      <c r="C132" s="894"/>
      <c r="D132" s="895"/>
      <c r="E132" s="895"/>
      <c r="F132" s="895"/>
      <c r="G132" s="895"/>
      <c r="H132" s="895"/>
      <c r="I132" s="895"/>
      <c r="J132" s="895"/>
      <c r="K132" s="895"/>
      <c r="L132" s="895"/>
      <c r="M132" s="896"/>
      <c r="N132" s="875"/>
      <c r="O132" s="876"/>
      <c r="P132" s="877"/>
      <c r="Q132" s="878"/>
      <c r="R132" s="879"/>
      <c r="S132" s="880"/>
      <c r="T132" s="881"/>
      <c r="U132" s="882"/>
      <c r="V132" s="882"/>
      <c r="W132" s="882"/>
      <c r="X132" s="882"/>
      <c r="Y132" s="883"/>
      <c r="Z132" s="280" t="str">
        <f t="shared" si="36"/>
        <v/>
      </c>
      <c r="AA132" s="277" t="str">
        <f t="shared" si="37"/>
        <v/>
      </c>
      <c r="AB132" s="279" t="str">
        <f t="shared" si="38"/>
        <v/>
      </c>
      <c r="AC132" s="278" t="str">
        <f t="shared" si="39"/>
        <v/>
      </c>
      <c r="AD132" s="277" t="str">
        <f t="shared" si="40"/>
        <v/>
      </c>
      <c r="AE132" s="276" t="str">
        <f t="shared" si="41"/>
        <v/>
      </c>
      <c r="AF132" s="275" t="str">
        <f t="shared" si="42"/>
        <v/>
      </c>
      <c r="AG132" s="275" t="str">
        <f t="shared" si="43"/>
        <v/>
      </c>
      <c r="AH132" s="274" t="str">
        <f t="shared" si="44"/>
        <v/>
      </c>
      <c r="AI132" s="884"/>
      <c r="AJ132" s="885"/>
      <c r="AK132" s="885"/>
      <c r="AL132" s="885"/>
      <c r="AM132" s="885"/>
      <c r="AN132" s="886"/>
      <c r="AO132" s="262"/>
      <c r="AP132" s="887"/>
      <c r="AQ132" s="888"/>
      <c r="AR132" s="888"/>
      <c r="AS132" s="888"/>
      <c r="AT132" s="888"/>
      <c r="AU132" s="889"/>
      <c r="AV132" s="889"/>
      <c r="AW132" s="889"/>
      <c r="AX132" s="889"/>
      <c r="AY132" s="889"/>
      <c r="AZ132" s="889"/>
      <c r="BA132" s="889"/>
      <c r="BB132" s="889"/>
      <c r="BC132" s="889"/>
      <c r="BD132" s="890"/>
    </row>
    <row r="133" spans="1:56" ht="22.5" customHeight="1" x14ac:dyDescent="0.2">
      <c r="A133" s="273"/>
      <c r="B133" s="272"/>
      <c r="C133" s="894"/>
      <c r="D133" s="895"/>
      <c r="E133" s="895"/>
      <c r="F133" s="895"/>
      <c r="G133" s="895"/>
      <c r="H133" s="895"/>
      <c r="I133" s="895"/>
      <c r="J133" s="895"/>
      <c r="K133" s="895"/>
      <c r="L133" s="895"/>
      <c r="M133" s="896"/>
      <c r="N133" s="875"/>
      <c r="O133" s="876"/>
      <c r="P133" s="877"/>
      <c r="Q133" s="878"/>
      <c r="R133" s="879"/>
      <c r="S133" s="880"/>
      <c r="T133" s="881"/>
      <c r="U133" s="882"/>
      <c r="V133" s="882"/>
      <c r="W133" s="882"/>
      <c r="X133" s="882"/>
      <c r="Y133" s="883"/>
      <c r="Z133" s="269" t="str">
        <f t="shared" si="36"/>
        <v/>
      </c>
      <c r="AA133" s="266" t="str">
        <f t="shared" si="37"/>
        <v/>
      </c>
      <c r="AB133" s="268" t="str">
        <f t="shared" si="38"/>
        <v/>
      </c>
      <c r="AC133" s="267" t="str">
        <f t="shared" si="39"/>
        <v/>
      </c>
      <c r="AD133" s="266" t="str">
        <f t="shared" si="40"/>
        <v/>
      </c>
      <c r="AE133" s="265" t="str">
        <f t="shared" si="41"/>
        <v/>
      </c>
      <c r="AF133" s="264" t="str">
        <f t="shared" si="42"/>
        <v/>
      </c>
      <c r="AG133" s="264" t="str">
        <f t="shared" si="43"/>
        <v/>
      </c>
      <c r="AH133" s="263" t="str">
        <f t="shared" si="44"/>
        <v/>
      </c>
      <c r="AI133" s="884"/>
      <c r="AJ133" s="885"/>
      <c r="AK133" s="885"/>
      <c r="AL133" s="885"/>
      <c r="AM133" s="885"/>
      <c r="AN133" s="886"/>
      <c r="AO133" s="262"/>
      <c r="AP133" s="887"/>
      <c r="AQ133" s="888"/>
      <c r="AR133" s="888"/>
      <c r="AS133" s="888"/>
      <c r="AT133" s="888"/>
      <c r="AU133" s="889"/>
      <c r="AV133" s="889"/>
      <c r="AW133" s="889"/>
      <c r="AX133" s="889"/>
      <c r="AY133" s="889"/>
      <c r="AZ133" s="889"/>
      <c r="BA133" s="889"/>
      <c r="BB133" s="889"/>
      <c r="BC133" s="889"/>
      <c r="BD133" s="890"/>
    </row>
    <row r="134" spans="1:56" ht="22.5" customHeight="1" x14ac:dyDescent="0.2">
      <c r="A134" s="273"/>
      <c r="B134" s="272"/>
      <c r="C134" s="894"/>
      <c r="D134" s="895"/>
      <c r="E134" s="895"/>
      <c r="F134" s="895"/>
      <c r="G134" s="895"/>
      <c r="H134" s="895"/>
      <c r="I134" s="895"/>
      <c r="J134" s="895"/>
      <c r="K134" s="895"/>
      <c r="L134" s="895"/>
      <c r="M134" s="896"/>
      <c r="N134" s="875"/>
      <c r="O134" s="876"/>
      <c r="P134" s="877"/>
      <c r="Q134" s="878"/>
      <c r="R134" s="879"/>
      <c r="S134" s="880"/>
      <c r="T134" s="881"/>
      <c r="U134" s="882"/>
      <c r="V134" s="882"/>
      <c r="W134" s="882"/>
      <c r="X134" s="882"/>
      <c r="Y134" s="883"/>
      <c r="Z134" s="280" t="str">
        <f t="shared" si="36"/>
        <v/>
      </c>
      <c r="AA134" s="277" t="str">
        <f t="shared" si="37"/>
        <v/>
      </c>
      <c r="AB134" s="279" t="str">
        <f t="shared" si="38"/>
        <v/>
      </c>
      <c r="AC134" s="278" t="str">
        <f t="shared" si="39"/>
        <v/>
      </c>
      <c r="AD134" s="277" t="str">
        <f t="shared" si="40"/>
        <v/>
      </c>
      <c r="AE134" s="276" t="str">
        <f t="shared" si="41"/>
        <v/>
      </c>
      <c r="AF134" s="275" t="str">
        <f t="shared" si="42"/>
        <v/>
      </c>
      <c r="AG134" s="275" t="str">
        <f t="shared" si="43"/>
        <v/>
      </c>
      <c r="AH134" s="274" t="str">
        <f t="shared" si="44"/>
        <v/>
      </c>
      <c r="AI134" s="884"/>
      <c r="AJ134" s="885"/>
      <c r="AK134" s="885"/>
      <c r="AL134" s="885"/>
      <c r="AM134" s="885"/>
      <c r="AN134" s="886"/>
      <c r="AO134" s="262"/>
      <c r="AP134" s="887"/>
      <c r="AQ134" s="888"/>
      <c r="AR134" s="888"/>
      <c r="AS134" s="888"/>
      <c r="AT134" s="888"/>
      <c r="AU134" s="889"/>
      <c r="AV134" s="889"/>
      <c r="AW134" s="889"/>
      <c r="AX134" s="889"/>
      <c r="AY134" s="889"/>
      <c r="AZ134" s="889"/>
      <c r="BA134" s="889"/>
      <c r="BB134" s="889"/>
      <c r="BC134" s="889"/>
      <c r="BD134" s="890"/>
    </row>
    <row r="135" spans="1:56" ht="22.5" customHeight="1" x14ac:dyDescent="0.2">
      <c r="A135" s="273"/>
      <c r="B135" s="272"/>
      <c r="C135" s="894"/>
      <c r="D135" s="895"/>
      <c r="E135" s="895"/>
      <c r="F135" s="895"/>
      <c r="G135" s="895"/>
      <c r="H135" s="895"/>
      <c r="I135" s="895"/>
      <c r="J135" s="895"/>
      <c r="K135" s="895"/>
      <c r="L135" s="895"/>
      <c r="M135" s="896"/>
      <c r="N135" s="875"/>
      <c r="O135" s="876"/>
      <c r="P135" s="877"/>
      <c r="Q135" s="878"/>
      <c r="R135" s="879"/>
      <c r="S135" s="880"/>
      <c r="T135" s="881"/>
      <c r="U135" s="882"/>
      <c r="V135" s="882"/>
      <c r="W135" s="882"/>
      <c r="X135" s="882"/>
      <c r="Y135" s="883"/>
      <c r="Z135" s="269" t="str">
        <f t="shared" si="36"/>
        <v/>
      </c>
      <c r="AA135" s="266" t="str">
        <f t="shared" si="37"/>
        <v/>
      </c>
      <c r="AB135" s="268" t="str">
        <f t="shared" si="38"/>
        <v/>
      </c>
      <c r="AC135" s="267" t="str">
        <f t="shared" si="39"/>
        <v/>
      </c>
      <c r="AD135" s="266" t="str">
        <f t="shared" si="40"/>
        <v/>
      </c>
      <c r="AE135" s="265" t="str">
        <f t="shared" si="41"/>
        <v/>
      </c>
      <c r="AF135" s="264" t="str">
        <f t="shared" si="42"/>
        <v/>
      </c>
      <c r="AG135" s="264" t="str">
        <f t="shared" si="43"/>
        <v/>
      </c>
      <c r="AH135" s="263" t="str">
        <f t="shared" si="44"/>
        <v/>
      </c>
      <c r="AI135" s="884"/>
      <c r="AJ135" s="885"/>
      <c r="AK135" s="885"/>
      <c r="AL135" s="885"/>
      <c r="AM135" s="885"/>
      <c r="AN135" s="886"/>
      <c r="AO135" s="262"/>
      <c r="AP135" s="887"/>
      <c r="AQ135" s="888"/>
      <c r="AR135" s="888"/>
      <c r="AS135" s="888"/>
      <c r="AT135" s="888"/>
      <c r="AU135" s="889"/>
      <c r="AV135" s="889"/>
      <c r="AW135" s="889"/>
      <c r="AX135" s="889"/>
      <c r="AY135" s="889"/>
      <c r="AZ135" s="889"/>
      <c r="BA135" s="889"/>
      <c r="BB135" s="889"/>
      <c r="BC135" s="889"/>
      <c r="BD135" s="890"/>
    </row>
    <row r="136" spans="1:56" ht="22.5" customHeight="1" x14ac:dyDescent="0.2">
      <c r="A136" s="273"/>
      <c r="B136" s="272"/>
      <c r="C136" s="894"/>
      <c r="D136" s="895"/>
      <c r="E136" s="895"/>
      <c r="F136" s="895"/>
      <c r="G136" s="895"/>
      <c r="H136" s="895"/>
      <c r="I136" s="895"/>
      <c r="J136" s="895"/>
      <c r="K136" s="895"/>
      <c r="L136" s="895"/>
      <c r="M136" s="896"/>
      <c r="N136" s="875"/>
      <c r="O136" s="876"/>
      <c r="P136" s="877"/>
      <c r="Q136" s="878"/>
      <c r="R136" s="879"/>
      <c r="S136" s="880"/>
      <c r="T136" s="881"/>
      <c r="U136" s="882"/>
      <c r="V136" s="882"/>
      <c r="W136" s="882"/>
      <c r="X136" s="882"/>
      <c r="Y136" s="883"/>
      <c r="Z136" s="280" t="str">
        <f t="shared" si="36"/>
        <v/>
      </c>
      <c r="AA136" s="277" t="str">
        <f t="shared" si="37"/>
        <v/>
      </c>
      <c r="AB136" s="279" t="str">
        <f t="shared" si="38"/>
        <v/>
      </c>
      <c r="AC136" s="278" t="str">
        <f t="shared" si="39"/>
        <v/>
      </c>
      <c r="AD136" s="277" t="str">
        <f t="shared" si="40"/>
        <v/>
      </c>
      <c r="AE136" s="276" t="str">
        <f t="shared" si="41"/>
        <v/>
      </c>
      <c r="AF136" s="275" t="str">
        <f t="shared" si="42"/>
        <v/>
      </c>
      <c r="AG136" s="275" t="str">
        <f t="shared" si="43"/>
        <v/>
      </c>
      <c r="AH136" s="274" t="str">
        <f t="shared" si="44"/>
        <v/>
      </c>
      <c r="AI136" s="884"/>
      <c r="AJ136" s="885"/>
      <c r="AK136" s="885"/>
      <c r="AL136" s="885"/>
      <c r="AM136" s="885"/>
      <c r="AN136" s="886"/>
      <c r="AO136" s="262"/>
      <c r="AP136" s="887"/>
      <c r="AQ136" s="888"/>
      <c r="AR136" s="888"/>
      <c r="AS136" s="888"/>
      <c r="AT136" s="888"/>
      <c r="AU136" s="889"/>
      <c r="AV136" s="889"/>
      <c r="AW136" s="889"/>
      <c r="AX136" s="889"/>
      <c r="AY136" s="889"/>
      <c r="AZ136" s="889"/>
      <c r="BA136" s="889"/>
      <c r="BB136" s="889"/>
      <c r="BC136" s="889"/>
      <c r="BD136" s="890"/>
    </row>
    <row r="137" spans="1:56" ht="22.5" customHeight="1" x14ac:dyDescent="0.2">
      <c r="A137" s="273"/>
      <c r="B137" s="272"/>
      <c r="C137" s="894"/>
      <c r="D137" s="895"/>
      <c r="E137" s="895"/>
      <c r="F137" s="895"/>
      <c r="G137" s="895"/>
      <c r="H137" s="895"/>
      <c r="I137" s="895"/>
      <c r="J137" s="895"/>
      <c r="K137" s="895"/>
      <c r="L137" s="895"/>
      <c r="M137" s="896"/>
      <c r="N137" s="875"/>
      <c r="O137" s="876"/>
      <c r="P137" s="877"/>
      <c r="Q137" s="878"/>
      <c r="R137" s="879"/>
      <c r="S137" s="880"/>
      <c r="T137" s="881"/>
      <c r="U137" s="882"/>
      <c r="V137" s="882"/>
      <c r="W137" s="882"/>
      <c r="X137" s="882"/>
      <c r="Y137" s="883"/>
      <c r="Z137" s="269" t="str">
        <f t="shared" si="36"/>
        <v/>
      </c>
      <c r="AA137" s="266" t="str">
        <f t="shared" si="37"/>
        <v/>
      </c>
      <c r="AB137" s="268" t="str">
        <f t="shared" si="38"/>
        <v/>
      </c>
      <c r="AC137" s="267" t="str">
        <f t="shared" si="39"/>
        <v/>
      </c>
      <c r="AD137" s="266" t="str">
        <f t="shared" si="40"/>
        <v/>
      </c>
      <c r="AE137" s="265" t="str">
        <f t="shared" si="41"/>
        <v/>
      </c>
      <c r="AF137" s="264" t="str">
        <f t="shared" si="42"/>
        <v/>
      </c>
      <c r="AG137" s="264" t="str">
        <f t="shared" si="43"/>
        <v/>
      </c>
      <c r="AH137" s="263" t="str">
        <f t="shared" si="44"/>
        <v/>
      </c>
      <c r="AI137" s="884"/>
      <c r="AJ137" s="885"/>
      <c r="AK137" s="885"/>
      <c r="AL137" s="885"/>
      <c r="AM137" s="885"/>
      <c r="AN137" s="886"/>
      <c r="AO137" s="262"/>
      <c r="AP137" s="887"/>
      <c r="AQ137" s="888"/>
      <c r="AR137" s="888"/>
      <c r="AS137" s="888"/>
      <c r="AT137" s="888"/>
      <c r="AU137" s="889"/>
      <c r="AV137" s="889"/>
      <c r="AW137" s="889"/>
      <c r="AX137" s="889"/>
      <c r="AY137" s="889"/>
      <c r="AZ137" s="889"/>
      <c r="BA137" s="889"/>
      <c r="BB137" s="889"/>
      <c r="BC137" s="889"/>
      <c r="BD137" s="890"/>
    </row>
    <row r="138" spans="1:56" ht="22.5" customHeight="1" thickBot="1" x14ac:dyDescent="0.25">
      <c r="A138" s="271"/>
      <c r="B138" s="270"/>
      <c r="C138" s="961"/>
      <c r="D138" s="962"/>
      <c r="E138" s="962"/>
      <c r="F138" s="962"/>
      <c r="G138" s="962"/>
      <c r="H138" s="962"/>
      <c r="I138" s="962"/>
      <c r="J138" s="962"/>
      <c r="K138" s="962"/>
      <c r="L138" s="962"/>
      <c r="M138" s="963"/>
      <c r="N138" s="875"/>
      <c r="O138" s="876"/>
      <c r="P138" s="877"/>
      <c r="Q138" s="878"/>
      <c r="R138" s="879"/>
      <c r="S138" s="880"/>
      <c r="T138" s="881"/>
      <c r="U138" s="882"/>
      <c r="V138" s="882"/>
      <c r="W138" s="882"/>
      <c r="X138" s="882"/>
      <c r="Y138" s="883"/>
      <c r="Z138" s="269" t="str">
        <f t="shared" si="36"/>
        <v/>
      </c>
      <c r="AA138" s="266" t="str">
        <f t="shared" si="37"/>
        <v/>
      </c>
      <c r="AB138" s="268" t="str">
        <f t="shared" si="38"/>
        <v/>
      </c>
      <c r="AC138" s="267" t="str">
        <f t="shared" si="39"/>
        <v/>
      </c>
      <c r="AD138" s="266" t="str">
        <f t="shared" si="40"/>
        <v/>
      </c>
      <c r="AE138" s="265" t="str">
        <f t="shared" si="41"/>
        <v/>
      </c>
      <c r="AF138" s="264" t="str">
        <f t="shared" si="42"/>
        <v/>
      </c>
      <c r="AG138" s="264" t="str">
        <f t="shared" si="43"/>
        <v/>
      </c>
      <c r="AH138" s="263" t="str">
        <f t="shared" si="44"/>
        <v/>
      </c>
      <c r="AI138" s="964"/>
      <c r="AJ138" s="965"/>
      <c r="AK138" s="965"/>
      <c r="AL138" s="965"/>
      <c r="AM138" s="965"/>
      <c r="AN138" s="966"/>
      <c r="AO138" s="262"/>
      <c r="AP138" s="930"/>
      <c r="AQ138" s="931"/>
      <c r="AR138" s="931"/>
      <c r="AS138" s="931"/>
      <c r="AT138" s="931"/>
      <c r="AU138" s="924"/>
      <c r="AV138" s="924"/>
      <c r="AW138" s="924"/>
      <c r="AX138" s="924"/>
      <c r="AY138" s="924"/>
      <c r="AZ138" s="924"/>
      <c r="BA138" s="924"/>
      <c r="BB138" s="924"/>
      <c r="BC138" s="924"/>
      <c r="BD138" s="925"/>
    </row>
    <row r="139" spans="1:56" ht="22.5" customHeight="1" thickTop="1" thickBot="1" x14ac:dyDescent="0.2">
      <c r="A139" s="261"/>
      <c r="B139" s="260"/>
      <c r="C139" s="952" t="s">
        <v>161</v>
      </c>
      <c r="D139" s="953"/>
      <c r="E139" s="953"/>
      <c r="F139" s="953"/>
      <c r="G139" s="953"/>
      <c r="H139" s="953"/>
      <c r="I139" s="953"/>
      <c r="J139" s="953"/>
      <c r="K139" s="953"/>
      <c r="L139" s="953"/>
      <c r="M139" s="953"/>
      <c r="N139" s="953"/>
      <c r="O139" s="953"/>
      <c r="P139" s="953"/>
      <c r="Q139" s="953"/>
      <c r="R139" s="953"/>
      <c r="S139" s="953"/>
      <c r="T139" s="953"/>
      <c r="U139" s="953"/>
      <c r="V139" s="953"/>
      <c r="W139" s="953"/>
      <c r="X139" s="953"/>
      <c r="Y139" s="954"/>
      <c r="Z139" s="259" t="str">
        <f>IF($C118="","",LEFT(RIGHT(" " &amp;SUMPRODUCT(ROUND((N118:N138)*(T118:T138),0)),9),1))</f>
        <v/>
      </c>
      <c r="AA139" s="256" t="str">
        <f>IF($C118="","",LEFT(RIGHT(" " &amp;SUMPRODUCT(ROUND((N118:N138)*(T118:T138),0)),8),1))</f>
        <v/>
      </c>
      <c r="AB139" s="258" t="str">
        <f>IF($C118="","",LEFT(RIGHT(" " &amp;SUMPRODUCT(ROUND((N118:N138)*(T118:T138),0)),7),1))</f>
        <v/>
      </c>
      <c r="AC139" s="257" t="str">
        <f>IF($C118="","",LEFT(RIGHT(" " &amp;SUMPRODUCT(ROUND((N118:N138)*(T118:T138),0)),6),1))</f>
        <v/>
      </c>
      <c r="AD139" s="256" t="str">
        <f>IF($C118="","",LEFT(RIGHT(" " &amp;SUMPRODUCT(ROUND((N118:N138)*(T118:T138),0)),5),1))</f>
        <v/>
      </c>
      <c r="AE139" s="255" t="str">
        <f>IF($C118="","",LEFT(RIGHT(" " &amp;SUMPRODUCT(ROUND((N118:N138)*(T118:T138),0)),4),1))</f>
        <v/>
      </c>
      <c r="AF139" s="254" t="str">
        <f>IF($C118="","",LEFT(RIGHT(" " &amp;SUMPRODUCT(ROUND((N118:N138)*(T118:T138),0)),3),1))</f>
        <v/>
      </c>
      <c r="AG139" s="254" t="str">
        <f>IF($C118="","",LEFT(RIGHT(" " &amp;SUMPRODUCT(ROUND((N118:N138)*(T118:T138),0)),2),1))</f>
        <v/>
      </c>
      <c r="AH139" s="253" t="str">
        <f>IF($C118="","",LEFT(RIGHT(" " &amp;SUMPRODUCT(ROUND((N118:N138)*(T118:T138),0)),1),1))</f>
        <v/>
      </c>
      <c r="AI139" s="955"/>
      <c r="AJ139" s="956"/>
      <c r="AK139" s="956"/>
      <c r="AL139" s="956"/>
      <c r="AM139" s="956"/>
      <c r="AN139" s="957"/>
      <c r="BD139" s="252" t="s">
        <v>160</v>
      </c>
    </row>
    <row r="140" spans="1:56" ht="11.25" customHeight="1" thickTop="1" x14ac:dyDescent="0.2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</row>
    <row r="141" spans="1:56" ht="24" customHeight="1" x14ac:dyDescent="0.2">
      <c r="A141" s="950" t="s">
        <v>171</v>
      </c>
      <c r="B141" s="950"/>
      <c r="C141" s="950"/>
      <c r="D141" s="951" t="str">
        <f>IF($AL$7="","",$AL$7)</f>
        <v/>
      </c>
      <c r="E141" s="951"/>
      <c r="F141" s="951"/>
      <c r="G141" s="951"/>
      <c r="H141" s="951"/>
      <c r="I141" s="951"/>
      <c r="J141" s="951"/>
      <c r="Q141" s="830" t="s">
        <v>170</v>
      </c>
      <c r="R141" s="830"/>
      <c r="S141" s="830"/>
      <c r="T141" s="830"/>
      <c r="U141" s="830"/>
      <c r="V141" s="830"/>
      <c r="W141" s="830"/>
      <c r="X141" s="830"/>
      <c r="Y141" s="830"/>
      <c r="Z141" s="830"/>
      <c r="AA141" s="830"/>
      <c r="AB141" s="830"/>
      <c r="AC141" s="830"/>
      <c r="AD141" s="830"/>
      <c r="AE141" s="830"/>
      <c r="AH141" s="286" t="s">
        <v>169</v>
      </c>
      <c r="AI141" s="286"/>
      <c r="AJ141" s="872"/>
      <c r="AK141" s="872"/>
      <c r="AL141" s="285" t="s">
        <v>168</v>
      </c>
      <c r="AM141" s="872"/>
      <c r="AN141" s="872"/>
      <c r="AS141" s="932" t="str">
        <f>IF($AS$1="","",$AS$1)</f>
        <v>平成</v>
      </c>
      <c r="AT141" s="932"/>
      <c r="AU141" s="932"/>
      <c r="AV141" s="926" t="str">
        <f>IF($AV$1="","",$AV$1)</f>
        <v/>
      </c>
      <c r="AW141" s="926"/>
      <c r="AX141" s="284" t="s">
        <v>158</v>
      </c>
      <c r="AY141" s="926" t="str">
        <f>IF($AY$1="","",$AY$1)</f>
        <v/>
      </c>
      <c r="AZ141" s="926"/>
      <c r="BA141" s="284" t="s">
        <v>167</v>
      </c>
      <c r="BB141" s="926" t="str">
        <f>IF($BB$1="","",$BB$1)</f>
        <v/>
      </c>
      <c r="BC141" s="926"/>
      <c r="BD141" s="284" t="s">
        <v>156</v>
      </c>
    </row>
    <row r="142" spans="1:56" ht="11.25" customHeight="1" thickBot="1" x14ac:dyDescent="0.25">
      <c r="AC142" s="283"/>
      <c r="AD142" s="283"/>
    </row>
    <row r="143" spans="1:56" ht="23.25" customHeight="1" thickTop="1" x14ac:dyDescent="0.2">
      <c r="A143" s="282" t="s">
        <v>167</v>
      </c>
      <c r="B143" s="281" t="s">
        <v>156</v>
      </c>
      <c r="C143" s="863" t="s">
        <v>166</v>
      </c>
      <c r="D143" s="864"/>
      <c r="E143" s="864"/>
      <c r="F143" s="864"/>
      <c r="G143" s="864"/>
      <c r="H143" s="864"/>
      <c r="I143" s="864"/>
      <c r="J143" s="864"/>
      <c r="K143" s="864"/>
      <c r="L143" s="864"/>
      <c r="M143" s="893"/>
      <c r="N143" s="866" t="s">
        <v>128</v>
      </c>
      <c r="O143" s="867"/>
      <c r="P143" s="868"/>
      <c r="Q143" s="866" t="s">
        <v>165</v>
      </c>
      <c r="R143" s="867"/>
      <c r="S143" s="868"/>
      <c r="T143" s="866" t="s">
        <v>127</v>
      </c>
      <c r="U143" s="867"/>
      <c r="V143" s="867"/>
      <c r="W143" s="867"/>
      <c r="X143" s="867"/>
      <c r="Y143" s="868"/>
      <c r="Z143" s="866" t="s">
        <v>164</v>
      </c>
      <c r="AA143" s="867"/>
      <c r="AB143" s="867"/>
      <c r="AC143" s="867"/>
      <c r="AD143" s="867"/>
      <c r="AE143" s="867"/>
      <c r="AF143" s="867"/>
      <c r="AG143" s="867"/>
      <c r="AH143" s="868"/>
      <c r="AI143" s="863" t="s">
        <v>163</v>
      </c>
      <c r="AJ143" s="864"/>
      <c r="AK143" s="864"/>
      <c r="AL143" s="864"/>
      <c r="AM143" s="864"/>
      <c r="AN143" s="865"/>
      <c r="AO143" s="262"/>
      <c r="AP143" s="869" t="s">
        <v>162</v>
      </c>
      <c r="AQ143" s="870"/>
      <c r="AR143" s="870"/>
      <c r="AS143" s="870"/>
      <c r="AT143" s="870"/>
      <c r="AU143" s="870"/>
      <c r="AV143" s="870"/>
      <c r="AW143" s="870"/>
      <c r="AX143" s="870"/>
      <c r="AY143" s="870"/>
      <c r="AZ143" s="870"/>
      <c r="BA143" s="870"/>
      <c r="BB143" s="870"/>
      <c r="BC143" s="870"/>
      <c r="BD143" s="871"/>
    </row>
    <row r="144" spans="1:56" ht="22.5" customHeight="1" x14ac:dyDescent="0.2">
      <c r="A144" s="273"/>
      <c r="B144" s="272"/>
      <c r="C144" s="894"/>
      <c r="D144" s="895"/>
      <c r="E144" s="895"/>
      <c r="F144" s="895"/>
      <c r="G144" s="895"/>
      <c r="H144" s="895"/>
      <c r="I144" s="895"/>
      <c r="J144" s="895"/>
      <c r="K144" s="895"/>
      <c r="L144" s="895"/>
      <c r="M144" s="896"/>
      <c r="N144" s="875"/>
      <c r="O144" s="876"/>
      <c r="P144" s="877"/>
      <c r="Q144" s="878"/>
      <c r="R144" s="879"/>
      <c r="S144" s="880"/>
      <c r="T144" s="881"/>
      <c r="U144" s="882"/>
      <c r="V144" s="882"/>
      <c r="W144" s="882"/>
      <c r="X144" s="882"/>
      <c r="Y144" s="883"/>
      <c r="Z144" s="280" t="str">
        <f t="shared" ref="Z144:Z164" si="45">IF($T144="","",LEFT(RIGHT(" " &amp;ROUND($N144*$T144,0),9),1))</f>
        <v/>
      </c>
      <c r="AA144" s="277" t="str">
        <f t="shared" ref="AA144:AA164" si="46">IF($T144="","",LEFT(RIGHT(" " &amp;ROUND($N144*$T144,0),8),1))</f>
        <v/>
      </c>
      <c r="AB144" s="279" t="str">
        <f t="shared" ref="AB144:AB164" si="47">IF($T144="","",LEFT(RIGHT(" " &amp;ROUND($N144*$T144,0),7),1))</f>
        <v/>
      </c>
      <c r="AC144" s="278" t="str">
        <f t="shared" ref="AC144:AC164" si="48">IF($T144="","",LEFT(RIGHT(" " &amp;ROUND($N144*$T144,0),6),1))</f>
        <v/>
      </c>
      <c r="AD144" s="277" t="str">
        <f t="shared" ref="AD144:AD164" si="49">IF($T144="","",LEFT(RIGHT(" " &amp;ROUND($N144*$T144,0),5),1))</f>
        <v/>
      </c>
      <c r="AE144" s="276" t="str">
        <f t="shared" ref="AE144:AE164" si="50">IF($T144="","",LEFT(RIGHT(" " &amp;ROUND($N144*$T144,0),4),1))</f>
        <v/>
      </c>
      <c r="AF144" s="275" t="str">
        <f t="shared" ref="AF144:AF164" si="51">IF($T144="","",LEFT(RIGHT(" " &amp;ROUND($N144*$T144,0),3),1))</f>
        <v/>
      </c>
      <c r="AG144" s="275" t="str">
        <f t="shared" ref="AG144:AG164" si="52">IF($T144="","",LEFT(RIGHT(" " &amp;ROUND($N144*$T144,0),2),1))</f>
        <v/>
      </c>
      <c r="AH144" s="274" t="str">
        <f t="shared" ref="AH144:AH164" si="53">IF($T144="","",LEFT(RIGHT(" " &amp;ROUND($N144*$T144,0),1),1))</f>
        <v/>
      </c>
      <c r="AI144" s="884"/>
      <c r="AJ144" s="885"/>
      <c r="AK144" s="885"/>
      <c r="AL144" s="885"/>
      <c r="AM144" s="885"/>
      <c r="AN144" s="886"/>
      <c r="AO144" s="262"/>
      <c r="AP144" s="887"/>
      <c r="AQ144" s="888"/>
      <c r="AR144" s="888"/>
      <c r="AS144" s="888"/>
      <c r="AT144" s="888"/>
      <c r="AU144" s="889"/>
      <c r="AV144" s="889"/>
      <c r="AW144" s="889"/>
      <c r="AX144" s="889"/>
      <c r="AY144" s="889"/>
      <c r="AZ144" s="889"/>
      <c r="BA144" s="889"/>
      <c r="BB144" s="889"/>
      <c r="BC144" s="889"/>
      <c r="BD144" s="890"/>
    </row>
    <row r="145" spans="1:56" ht="22.5" customHeight="1" x14ac:dyDescent="0.2">
      <c r="A145" s="273"/>
      <c r="B145" s="272"/>
      <c r="C145" s="894"/>
      <c r="D145" s="895"/>
      <c r="E145" s="895"/>
      <c r="F145" s="895"/>
      <c r="G145" s="895"/>
      <c r="H145" s="895"/>
      <c r="I145" s="895"/>
      <c r="J145" s="895"/>
      <c r="K145" s="895"/>
      <c r="L145" s="895"/>
      <c r="M145" s="896"/>
      <c r="N145" s="875"/>
      <c r="O145" s="876"/>
      <c r="P145" s="877"/>
      <c r="Q145" s="878"/>
      <c r="R145" s="879"/>
      <c r="S145" s="880"/>
      <c r="T145" s="881"/>
      <c r="U145" s="882"/>
      <c r="V145" s="882"/>
      <c r="W145" s="882"/>
      <c r="X145" s="882"/>
      <c r="Y145" s="883"/>
      <c r="Z145" s="280" t="str">
        <f t="shared" si="45"/>
        <v/>
      </c>
      <c r="AA145" s="277" t="str">
        <f t="shared" si="46"/>
        <v/>
      </c>
      <c r="AB145" s="279" t="str">
        <f t="shared" si="47"/>
        <v/>
      </c>
      <c r="AC145" s="278" t="str">
        <f t="shared" si="48"/>
        <v/>
      </c>
      <c r="AD145" s="277" t="str">
        <f t="shared" si="49"/>
        <v/>
      </c>
      <c r="AE145" s="276" t="str">
        <f t="shared" si="50"/>
        <v/>
      </c>
      <c r="AF145" s="275" t="str">
        <f t="shared" si="51"/>
        <v/>
      </c>
      <c r="AG145" s="275" t="str">
        <f t="shared" si="52"/>
        <v/>
      </c>
      <c r="AH145" s="274" t="str">
        <f t="shared" si="53"/>
        <v/>
      </c>
      <c r="AI145" s="884"/>
      <c r="AJ145" s="885"/>
      <c r="AK145" s="885"/>
      <c r="AL145" s="885"/>
      <c r="AM145" s="885"/>
      <c r="AN145" s="886"/>
      <c r="AO145" s="262"/>
      <c r="AP145" s="887"/>
      <c r="AQ145" s="888"/>
      <c r="AR145" s="888"/>
      <c r="AS145" s="888"/>
      <c r="AT145" s="888"/>
      <c r="AU145" s="889"/>
      <c r="AV145" s="889"/>
      <c r="AW145" s="889"/>
      <c r="AX145" s="889"/>
      <c r="AY145" s="889"/>
      <c r="AZ145" s="889"/>
      <c r="BA145" s="889"/>
      <c r="BB145" s="889"/>
      <c r="BC145" s="889"/>
      <c r="BD145" s="890"/>
    </row>
    <row r="146" spans="1:56" ht="22.5" customHeight="1" x14ac:dyDescent="0.2">
      <c r="A146" s="273"/>
      <c r="B146" s="272"/>
      <c r="C146" s="894"/>
      <c r="D146" s="895"/>
      <c r="E146" s="895"/>
      <c r="F146" s="895"/>
      <c r="G146" s="895"/>
      <c r="H146" s="895"/>
      <c r="I146" s="895"/>
      <c r="J146" s="895"/>
      <c r="K146" s="895"/>
      <c r="L146" s="895"/>
      <c r="M146" s="896"/>
      <c r="N146" s="875"/>
      <c r="O146" s="876"/>
      <c r="P146" s="877"/>
      <c r="Q146" s="878"/>
      <c r="R146" s="879"/>
      <c r="S146" s="880"/>
      <c r="T146" s="881"/>
      <c r="U146" s="882"/>
      <c r="V146" s="882"/>
      <c r="W146" s="882"/>
      <c r="X146" s="882"/>
      <c r="Y146" s="883"/>
      <c r="Z146" s="280" t="str">
        <f t="shared" si="45"/>
        <v/>
      </c>
      <c r="AA146" s="277" t="str">
        <f t="shared" si="46"/>
        <v/>
      </c>
      <c r="AB146" s="279" t="str">
        <f t="shared" si="47"/>
        <v/>
      </c>
      <c r="AC146" s="278" t="str">
        <f t="shared" si="48"/>
        <v/>
      </c>
      <c r="AD146" s="277" t="str">
        <f t="shared" si="49"/>
        <v/>
      </c>
      <c r="AE146" s="276" t="str">
        <f t="shared" si="50"/>
        <v/>
      </c>
      <c r="AF146" s="275" t="str">
        <f t="shared" si="51"/>
        <v/>
      </c>
      <c r="AG146" s="275" t="str">
        <f t="shared" si="52"/>
        <v/>
      </c>
      <c r="AH146" s="274" t="str">
        <f t="shared" si="53"/>
        <v/>
      </c>
      <c r="AI146" s="884"/>
      <c r="AJ146" s="885"/>
      <c r="AK146" s="885"/>
      <c r="AL146" s="885"/>
      <c r="AM146" s="885"/>
      <c r="AN146" s="886"/>
      <c r="AO146" s="262"/>
      <c r="AP146" s="887"/>
      <c r="AQ146" s="888"/>
      <c r="AR146" s="888"/>
      <c r="AS146" s="888"/>
      <c r="AT146" s="888"/>
      <c r="AU146" s="889"/>
      <c r="AV146" s="889"/>
      <c r="AW146" s="889"/>
      <c r="AX146" s="889"/>
      <c r="AY146" s="889"/>
      <c r="AZ146" s="889"/>
      <c r="BA146" s="889"/>
      <c r="BB146" s="889"/>
      <c r="BC146" s="889"/>
      <c r="BD146" s="890"/>
    </row>
    <row r="147" spans="1:56" ht="22.5" customHeight="1" x14ac:dyDescent="0.2">
      <c r="A147" s="273"/>
      <c r="B147" s="272"/>
      <c r="C147" s="894"/>
      <c r="D147" s="895"/>
      <c r="E147" s="895"/>
      <c r="F147" s="895"/>
      <c r="G147" s="895"/>
      <c r="H147" s="895"/>
      <c r="I147" s="895"/>
      <c r="J147" s="895"/>
      <c r="K147" s="895"/>
      <c r="L147" s="895"/>
      <c r="M147" s="896"/>
      <c r="N147" s="875"/>
      <c r="O147" s="876"/>
      <c r="P147" s="877"/>
      <c r="Q147" s="878"/>
      <c r="R147" s="879"/>
      <c r="S147" s="880"/>
      <c r="T147" s="881"/>
      <c r="U147" s="882"/>
      <c r="V147" s="882"/>
      <c r="W147" s="882"/>
      <c r="X147" s="882"/>
      <c r="Y147" s="883"/>
      <c r="Z147" s="280" t="str">
        <f t="shared" si="45"/>
        <v/>
      </c>
      <c r="AA147" s="277" t="str">
        <f t="shared" si="46"/>
        <v/>
      </c>
      <c r="AB147" s="279" t="str">
        <f t="shared" si="47"/>
        <v/>
      </c>
      <c r="AC147" s="278" t="str">
        <f t="shared" si="48"/>
        <v/>
      </c>
      <c r="AD147" s="277" t="str">
        <f t="shared" si="49"/>
        <v/>
      </c>
      <c r="AE147" s="276" t="str">
        <f t="shared" si="50"/>
        <v/>
      </c>
      <c r="AF147" s="275" t="str">
        <f t="shared" si="51"/>
        <v/>
      </c>
      <c r="AG147" s="275" t="str">
        <f t="shared" si="52"/>
        <v/>
      </c>
      <c r="AH147" s="274" t="str">
        <f t="shared" si="53"/>
        <v/>
      </c>
      <c r="AI147" s="884"/>
      <c r="AJ147" s="885"/>
      <c r="AK147" s="885"/>
      <c r="AL147" s="885"/>
      <c r="AM147" s="885"/>
      <c r="AN147" s="886"/>
      <c r="AO147" s="262"/>
      <c r="AP147" s="887"/>
      <c r="AQ147" s="888"/>
      <c r="AR147" s="888"/>
      <c r="AS147" s="888"/>
      <c r="AT147" s="888"/>
      <c r="AU147" s="889"/>
      <c r="AV147" s="889"/>
      <c r="AW147" s="889"/>
      <c r="AX147" s="889"/>
      <c r="AY147" s="889"/>
      <c r="AZ147" s="889"/>
      <c r="BA147" s="889"/>
      <c r="BB147" s="889"/>
      <c r="BC147" s="889"/>
      <c r="BD147" s="890"/>
    </row>
    <row r="148" spans="1:56" ht="22.5" customHeight="1" x14ac:dyDescent="0.2">
      <c r="A148" s="273"/>
      <c r="B148" s="272"/>
      <c r="C148" s="894"/>
      <c r="D148" s="895"/>
      <c r="E148" s="895"/>
      <c r="F148" s="895"/>
      <c r="G148" s="895"/>
      <c r="H148" s="895"/>
      <c r="I148" s="895"/>
      <c r="J148" s="895"/>
      <c r="K148" s="895"/>
      <c r="L148" s="895"/>
      <c r="M148" s="896"/>
      <c r="N148" s="875"/>
      <c r="O148" s="876"/>
      <c r="P148" s="877"/>
      <c r="Q148" s="878"/>
      <c r="R148" s="879"/>
      <c r="S148" s="880"/>
      <c r="T148" s="881"/>
      <c r="U148" s="882"/>
      <c r="V148" s="882"/>
      <c r="W148" s="882"/>
      <c r="X148" s="882"/>
      <c r="Y148" s="883"/>
      <c r="Z148" s="280" t="str">
        <f t="shared" si="45"/>
        <v/>
      </c>
      <c r="AA148" s="277" t="str">
        <f t="shared" si="46"/>
        <v/>
      </c>
      <c r="AB148" s="279" t="str">
        <f t="shared" si="47"/>
        <v/>
      </c>
      <c r="AC148" s="278" t="str">
        <f t="shared" si="48"/>
        <v/>
      </c>
      <c r="AD148" s="277" t="str">
        <f t="shared" si="49"/>
        <v/>
      </c>
      <c r="AE148" s="276" t="str">
        <f t="shared" si="50"/>
        <v/>
      </c>
      <c r="AF148" s="275" t="str">
        <f t="shared" si="51"/>
        <v/>
      </c>
      <c r="AG148" s="275" t="str">
        <f t="shared" si="52"/>
        <v/>
      </c>
      <c r="AH148" s="274" t="str">
        <f t="shared" si="53"/>
        <v/>
      </c>
      <c r="AI148" s="884"/>
      <c r="AJ148" s="885"/>
      <c r="AK148" s="885"/>
      <c r="AL148" s="885"/>
      <c r="AM148" s="885"/>
      <c r="AN148" s="886"/>
      <c r="AO148" s="262"/>
      <c r="AP148" s="887"/>
      <c r="AQ148" s="888"/>
      <c r="AR148" s="888"/>
      <c r="AS148" s="888"/>
      <c r="AT148" s="888"/>
      <c r="AU148" s="889"/>
      <c r="AV148" s="889"/>
      <c r="AW148" s="889"/>
      <c r="AX148" s="889"/>
      <c r="AY148" s="889"/>
      <c r="AZ148" s="889"/>
      <c r="BA148" s="889"/>
      <c r="BB148" s="889"/>
      <c r="BC148" s="889"/>
      <c r="BD148" s="890"/>
    </row>
    <row r="149" spans="1:56" ht="22.5" customHeight="1" x14ac:dyDescent="0.2">
      <c r="A149" s="273"/>
      <c r="B149" s="272"/>
      <c r="C149" s="894"/>
      <c r="D149" s="895"/>
      <c r="E149" s="895"/>
      <c r="F149" s="895"/>
      <c r="G149" s="895"/>
      <c r="H149" s="895"/>
      <c r="I149" s="895"/>
      <c r="J149" s="895"/>
      <c r="K149" s="895"/>
      <c r="L149" s="895"/>
      <c r="M149" s="896"/>
      <c r="N149" s="875"/>
      <c r="O149" s="876"/>
      <c r="P149" s="877"/>
      <c r="Q149" s="878"/>
      <c r="R149" s="879"/>
      <c r="S149" s="880"/>
      <c r="T149" s="881"/>
      <c r="U149" s="882"/>
      <c r="V149" s="882"/>
      <c r="W149" s="882"/>
      <c r="X149" s="882"/>
      <c r="Y149" s="883"/>
      <c r="Z149" s="280" t="str">
        <f t="shared" si="45"/>
        <v/>
      </c>
      <c r="AA149" s="277" t="str">
        <f t="shared" si="46"/>
        <v/>
      </c>
      <c r="AB149" s="279" t="str">
        <f t="shared" si="47"/>
        <v/>
      </c>
      <c r="AC149" s="278" t="str">
        <f t="shared" si="48"/>
        <v/>
      </c>
      <c r="AD149" s="277" t="str">
        <f t="shared" si="49"/>
        <v/>
      </c>
      <c r="AE149" s="276" t="str">
        <f t="shared" si="50"/>
        <v/>
      </c>
      <c r="AF149" s="275" t="str">
        <f t="shared" si="51"/>
        <v/>
      </c>
      <c r="AG149" s="275" t="str">
        <f t="shared" si="52"/>
        <v/>
      </c>
      <c r="AH149" s="274" t="str">
        <f t="shared" si="53"/>
        <v/>
      </c>
      <c r="AI149" s="884"/>
      <c r="AJ149" s="885"/>
      <c r="AK149" s="885"/>
      <c r="AL149" s="885"/>
      <c r="AM149" s="885"/>
      <c r="AN149" s="886"/>
      <c r="AO149" s="262"/>
      <c r="AP149" s="887"/>
      <c r="AQ149" s="888"/>
      <c r="AR149" s="888"/>
      <c r="AS149" s="888"/>
      <c r="AT149" s="888"/>
      <c r="AU149" s="889"/>
      <c r="AV149" s="889"/>
      <c r="AW149" s="889"/>
      <c r="AX149" s="889"/>
      <c r="AY149" s="889"/>
      <c r="AZ149" s="889"/>
      <c r="BA149" s="889"/>
      <c r="BB149" s="889"/>
      <c r="BC149" s="889"/>
      <c r="BD149" s="890"/>
    </row>
    <row r="150" spans="1:56" ht="22.5" customHeight="1" x14ac:dyDescent="0.2">
      <c r="A150" s="273"/>
      <c r="B150" s="272"/>
      <c r="C150" s="894"/>
      <c r="D150" s="895"/>
      <c r="E150" s="895"/>
      <c r="F150" s="895"/>
      <c r="G150" s="895"/>
      <c r="H150" s="895"/>
      <c r="I150" s="895"/>
      <c r="J150" s="895"/>
      <c r="K150" s="895"/>
      <c r="L150" s="895"/>
      <c r="M150" s="896"/>
      <c r="N150" s="875"/>
      <c r="O150" s="876"/>
      <c r="P150" s="877"/>
      <c r="Q150" s="878"/>
      <c r="R150" s="879"/>
      <c r="S150" s="880"/>
      <c r="T150" s="881"/>
      <c r="U150" s="882"/>
      <c r="V150" s="882"/>
      <c r="W150" s="882"/>
      <c r="X150" s="882"/>
      <c r="Y150" s="883"/>
      <c r="Z150" s="280" t="str">
        <f t="shared" si="45"/>
        <v/>
      </c>
      <c r="AA150" s="277" t="str">
        <f t="shared" si="46"/>
        <v/>
      </c>
      <c r="AB150" s="279" t="str">
        <f t="shared" si="47"/>
        <v/>
      </c>
      <c r="AC150" s="278" t="str">
        <f t="shared" si="48"/>
        <v/>
      </c>
      <c r="AD150" s="277" t="str">
        <f t="shared" si="49"/>
        <v/>
      </c>
      <c r="AE150" s="276" t="str">
        <f t="shared" si="50"/>
        <v/>
      </c>
      <c r="AF150" s="275" t="str">
        <f t="shared" si="51"/>
        <v/>
      </c>
      <c r="AG150" s="275" t="str">
        <f t="shared" si="52"/>
        <v/>
      </c>
      <c r="AH150" s="274" t="str">
        <f t="shared" si="53"/>
        <v/>
      </c>
      <c r="AI150" s="884"/>
      <c r="AJ150" s="885"/>
      <c r="AK150" s="885"/>
      <c r="AL150" s="885"/>
      <c r="AM150" s="885"/>
      <c r="AN150" s="886"/>
      <c r="AO150" s="262"/>
      <c r="AP150" s="887"/>
      <c r="AQ150" s="888"/>
      <c r="AR150" s="888"/>
      <c r="AS150" s="888"/>
      <c r="AT150" s="888"/>
      <c r="AU150" s="889"/>
      <c r="AV150" s="889"/>
      <c r="AW150" s="889"/>
      <c r="AX150" s="889"/>
      <c r="AY150" s="889"/>
      <c r="AZ150" s="889"/>
      <c r="BA150" s="889"/>
      <c r="BB150" s="889"/>
      <c r="BC150" s="889"/>
      <c r="BD150" s="890"/>
    </row>
    <row r="151" spans="1:56" ht="22.5" customHeight="1" x14ac:dyDescent="0.2">
      <c r="A151" s="273"/>
      <c r="B151" s="272"/>
      <c r="C151" s="894"/>
      <c r="D151" s="895"/>
      <c r="E151" s="895"/>
      <c r="F151" s="895"/>
      <c r="G151" s="895"/>
      <c r="H151" s="895"/>
      <c r="I151" s="895"/>
      <c r="J151" s="895"/>
      <c r="K151" s="895"/>
      <c r="L151" s="895"/>
      <c r="M151" s="896"/>
      <c r="N151" s="875"/>
      <c r="O151" s="876"/>
      <c r="P151" s="877"/>
      <c r="Q151" s="878"/>
      <c r="R151" s="879"/>
      <c r="S151" s="880"/>
      <c r="T151" s="881"/>
      <c r="U151" s="882"/>
      <c r="V151" s="882"/>
      <c r="W151" s="882"/>
      <c r="X151" s="882"/>
      <c r="Y151" s="883"/>
      <c r="Z151" s="280" t="str">
        <f t="shared" si="45"/>
        <v/>
      </c>
      <c r="AA151" s="277" t="str">
        <f t="shared" si="46"/>
        <v/>
      </c>
      <c r="AB151" s="279" t="str">
        <f t="shared" si="47"/>
        <v/>
      </c>
      <c r="AC151" s="278" t="str">
        <f t="shared" si="48"/>
        <v/>
      </c>
      <c r="AD151" s="277" t="str">
        <f t="shared" si="49"/>
        <v/>
      </c>
      <c r="AE151" s="276" t="str">
        <f t="shared" si="50"/>
        <v/>
      </c>
      <c r="AF151" s="275" t="str">
        <f t="shared" si="51"/>
        <v/>
      </c>
      <c r="AG151" s="275" t="str">
        <f t="shared" si="52"/>
        <v/>
      </c>
      <c r="AH151" s="274" t="str">
        <f t="shared" si="53"/>
        <v/>
      </c>
      <c r="AI151" s="884"/>
      <c r="AJ151" s="885"/>
      <c r="AK151" s="885"/>
      <c r="AL151" s="885"/>
      <c r="AM151" s="885"/>
      <c r="AN151" s="886"/>
      <c r="AO151" s="262"/>
      <c r="AP151" s="887"/>
      <c r="AQ151" s="888"/>
      <c r="AR151" s="888"/>
      <c r="AS151" s="888"/>
      <c r="AT151" s="888"/>
      <c r="AU151" s="889"/>
      <c r="AV151" s="889"/>
      <c r="AW151" s="889"/>
      <c r="AX151" s="889"/>
      <c r="AY151" s="889"/>
      <c r="AZ151" s="889"/>
      <c r="BA151" s="889"/>
      <c r="BB151" s="889"/>
      <c r="BC151" s="889"/>
      <c r="BD151" s="890"/>
    </row>
    <row r="152" spans="1:56" ht="22.5" customHeight="1" x14ac:dyDescent="0.2">
      <c r="A152" s="273"/>
      <c r="B152" s="272"/>
      <c r="C152" s="894"/>
      <c r="D152" s="895"/>
      <c r="E152" s="895"/>
      <c r="F152" s="895"/>
      <c r="G152" s="895"/>
      <c r="H152" s="895"/>
      <c r="I152" s="895"/>
      <c r="J152" s="895"/>
      <c r="K152" s="895"/>
      <c r="L152" s="895"/>
      <c r="M152" s="896"/>
      <c r="N152" s="875"/>
      <c r="O152" s="876"/>
      <c r="P152" s="877"/>
      <c r="Q152" s="878"/>
      <c r="R152" s="879"/>
      <c r="S152" s="880"/>
      <c r="T152" s="881"/>
      <c r="U152" s="882"/>
      <c r="V152" s="882"/>
      <c r="W152" s="882"/>
      <c r="X152" s="882"/>
      <c r="Y152" s="883"/>
      <c r="Z152" s="280" t="str">
        <f t="shared" si="45"/>
        <v/>
      </c>
      <c r="AA152" s="277" t="str">
        <f t="shared" si="46"/>
        <v/>
      </c>
      <c r="AB152" s="279" t="str">
        <f t="shared" si="47"/>
        <v/>
      </c>
      <c r="AC152" s="278" t="str">
        <f t="shared" si="48"/>
        <v/>
      </c>
      <c r="AD152" s="277" t="str">
        <f t="shared" si="49"/>
        <v/>
      </c>
      <c r="AE152" s="276" t="str">
        <f t="shared" si="50"/>
        <v/>
      </c>
      <c r="AF152" s="275" t="str">
        <f t="shared" si="51"/>
        <v/>
      </c>
      <c r="AG152" s="275" t="str">
        <f t="shared" si="52"/>
        <v/>
      </c>
      <c r="AH152" s="274" t="str">
        <f t="shared" si="53"/>
        <v/>
      </c>
      <c r="AI152" s="884"/>
      <c r="AJ152" s="885"/>
      <c r="AK152" s="885"/>
      <c r="AL152" s="885"/>
      <c r="AM152" s="885"/>
      <c r="AN152" s="886"/>
      <c r="AO152" s="262"/>
      <c r="AP152" s="887"/>
      <c r="AQ152" s="888"/>
      <c r="AR152" s="888"/>
      <c r="AS152" s="888"/>
      <c r="AT152" s="888"/>
      <c r="AU152" s="889"/>
      <c r="AV152" s="889"/>
      <c r="AW152" s="889"/>
      <c r="AX152" s="889"/>
      <c r="AY152" s="889"/>
      <c r="AZ152" s="889"/>
      <c r="BA152" s="889"/>
      <c r="BB152" s="889"/>
      <c r="BC152" s="889"/>
      <c r="BD152" s="890"/>
    </row>
    <row r="153" spans="1:56" ht="22.5" customHeight="1" x14ac:dyDescent="0.2">
      <c r="A153" s="273"/>
      <c r="B153" s="272"/>
      <c r="C153" s="894"/>
      <c r="D153" s="895"/>
      <c r="E153" s="895"/>
      <c r="F153" s="895"/>
      <c r="G153" s="895"/>
      <c r="H153" s="895"/>
      <c r="I153" s="895"/>
      <c r="J153" s="895"/>
      <c r="K153" s="895"/>
      <c r="L153" s="895"/>
      <c r="M153" s="896"/>
      <c r="N153" s="875"/>
      <c r="O153" s="876"/>
      <c r="P153" s="877"/>
      <c r="Q153" s="878"/>
      <c r="R153" s="879"/>
      <c r="S153" s="880"/>
      <c r="T153" s="881"/>
      <c r="U153" s="882"/>
      <c r="V153" s="882"/>
      <c r="W153" s="882"/>
      <c r="X153" s="882"/>
      <c r="Y153" s="883"/>
      <c r="Z153" s="280" t="str">
        <f t="shared" si="45"/>
        <v/>
      </c>
      <c r="AA153" s="277" t="str">
        <f t="shared" si="46"/>
        <v/>
      </c>
      <c r="AB153" s="279" t="str">
        <f t="shared" si="47"/>
        <v/>
      </c>
      <c r="AC153" s="278" t="str">
        <f t="shared" si="48"/>
        <v/>
      </c>
      <c r="AD153" s="277" t="str">
        <f t="shared" si="49"/>
        <v/>
      </c>
      <c r="AE153" s="276" t="str">
        <f t="shared" si="50"/>
        <v/>
      </c>
      <c r="AF153" s="275" t="str">
        <f t="shared" si="51"/>
        <v/>
      </c>
      <c r="AG153" s="275" t="str">
        <f t="shared" si="52"/>
        <v/>
      </c>
      <c r="AH153" s="274" t="str">
        <f t="shared" si="53"/>
        <v/>
      </c>
      <c r="AI153" s="884"/>
      <c r="AJ153" s="885"/>
      <c r="AK153" s="885"/>
      <c r="AL153" s="885"/>
      <c r="AM153" s="885"/>
      <c r="AN153" s="886"/>
      <c r="AO153" s="262"/>
      <c r="AP153" s="887"/>
      <c r="AQ153" s="888"/>
      <c r="AR153" s="888"/>
      <c r="AS153" s="888"/>
      <c r="AT153" s="888"/>
      <c r="AU153" s="889"/>
      <c r="AV153" s="889"/>
      <c r="AW153" s="889"/>
      <c r="AX153" s="889"/>
      <c r="AY153" s="889"/>
      <c r="AZ153" s="889"/>
      <c r="BA153" s="889"/>
      <c r="BB153" s="889"/>
      <c r="BC153" s="889"/>
      <c r="BD153" s="890"/>
    </row>
    <row r="154" spans="1:56" ht="22.5" customHeight="1" x14ac:dyDescent="0.2">
      <c r="A154" s="273"/>
      <c r="B154" s="272"/>
      <c r="C154" s="894"/>
      <c r="D154" s="895"/>
      <c r="E154" s="895"/>
      <c r="F154" s="895"/>
      <c r="G154" s="895"/>
      <c r="H154" s="895"/>
      <c r="I154" s="895"/>
      <c r="J154" s="895"/>
      <c r="K154" s="895"/>
      <c r="L154" s="895"/>
      <c r="M154" s="896"/>
      <c r="N154" s="875"/>
      <c r="O154" s="876"/>
      <c r="P154" s="877"/>
      <c r="Q154" s="878"/>
      <c r="R154" s="879"/>
      <c r="S154" s="880"/>
      <c r="T154" s="881"/>
      <c r="U154" s="882"/>
      <c r="V154" s="882"/>
      <c r="W154" s="882"/>
      <c r="X154" s="882"/>
      <c r="Y154" s="883"/>
      <c r="Z154" s="280" t="str">
        <f t="shared" si="45"/>
        <v/>
      </c>
      <c r="AA154" s="277" t="str">
        <f t="shared" si="46"/>
        <v/>
      </c>
      <c r="AB154" s="279" t="str">
        <f t="shared" si="47"/>
        <v/>
      </c>
      <c r="AC154" s="278" t="str">
        <f t="shared" si="48"/>
        <v/>
      </c>
      <c r="AD154" s="277" t="str">
        <f t="shared" si="49"/>
        <v/>
      </c>
      <c r="AE154" s="276" t="str">
        <f t="shared" si="50"/>
        <v/>
      </c>
      <c r="AF154" s="275" t="str">
        <f t="shared" si="51"/>
        <v/>
      </c>
      <c r="AG154" s="275" t="str">
        <f t="shared" si="52"/>
        <v/>
      </c>
      <c r="AH154" s="274" t="str">
        <f t="shared" si="53"/>
        <v/>
      </c>
      <c r="AI154" s="884"/>
      <c r="AJ154" s="885"/>
      <c r="AK154" s="885"/>
      <c r="AL154" s="885"/>
      <c r="AM154" s="885"/>
      <c r="AN154" s="886"/>
      <c r="AO154" s="262"/>
      <c r="AP154" s="887"/>
      <c r="AQ154" s="888"/>
      <c r="AR154" s="888"/>
      <c r="AS154" s="888"/>
      <c r="AT154" s="888"/>
      <c r="AU154" s="889"/>
      <c r="AV154" s="889"/>
      <c r="AW154" s="889"/>
      <c r="AX154" s="889"/>
      <c r="AY154" s="889"/>
      <c r="AZ154" s="889"/>
      <c r="BA154" s="889"/>
      <c r="BB154" s="889"/>
      <c r="BC154" s="889"/>
      <c r="BD154" s="890"/>
    </row>
    <row r="155" spans="1:56" ht="22.5" customHeight="1" x14ac:dyDescent="0.2">
      <c r="A155" s="273"/>
      <c r="B155" s="272"/>
      <c r="C155" s="894"/>
      <c r="D155" s="895"/>
      <c r="E155" s="895"/>
      <c r="F155" s="895"/>
      <c r="G155" s="895"/>
      <c r="H155" s="895"/>
      <c r="I155" s="895"/>
      <c r="J155" s="895"/>
      <c r="K155" s="895"/>
      <c r="L155" s="895"/>
      <c r="M155" s="896"/>
      <c r="N155" s="875"/>
      <c r="O155" s="876"/>
      <c r="P155" s="877"/>
      <c r="Q155" s="878"/>
      <c r="R155" s="879"/>
      <c r="S155" s="880"/>
      <c r="T155" s="881"/>
      <c r="U155" s="882"/>
      <c r="V155" s="882"/>
      <c r="W155" s="882"/>
      <c r="X155" s="882"/>
      <c r="Y155" s="883"/>
      <c r="Z155" s="269" t="str">
        <f t="shared" si="45"/>
        <v/>
      </c>
      <c r="AA155" s="266" t="str">
        <f t="shared" si="46"/>
        <v/>
      </c>
      <c r="AB155" s="268" t="str">
        <f t="shared" si="47"/>
        <v/>
      </c>
      <c r="AC155" s="267" t="str">
        <f t="shared" si="48"/>
        <v/>
      </c>
      <c r="AD155" s="266" t="str">
        <f t="shared" si="49"/>
        <v/>
      </c>
      <c r="AE155" s="265" t="str">
        <f t="shared" si="50"/>
        <v/>
      </c>
      <c r="AF155" s="264" t="str">
        <f t="shared" si="51"/>
        <v/>
      </c>
      <c r="AG155" s="264" t="str">
        <f t="shared" si="52"/>
        <v/>
      </c>
      <c r="AH155" s="263" t="str">
        <f t="shared" si="53"/>
        <v/>
      </c>
      <c r="AI155" s="884"/>
      <c r="AJ155" s="885"/>
      <c r="AK155" s="885"/>
      <c r="AL155" s="885"/>
      <c r="AM155" s="885"/>
      <c r="AN155" s="886"/>
      <c r="AO155" s="262"/>
      <c r="AP155" s="887"/>
      <c r="AQ155" s="888"/>
      <c r="AR155" s="888"/>
      <c r="AS155" s="888"/>
      <c r="AT155" s="888"/>
      <c r="AU155" s="889"/>
      <c r="AV155" s="889"/>
      <c r="AW155" s="889"/>
      <c r="AX155" s="889"/>
      <c r="AY155" s="889"/>
      <c r="AZ155" s="889"/>
      <c r="BA155" s="889"/>
      <c r="BB155" s="889"/>
      <c r="BC155" s="889"/>
      <c r="BD155" s="890"/>
    </row>
    <row r="156" spans="1:56" ht="22.5" customHeight="1" x14ac:dyDescent="0.2">
      <c r="A156" s="273"/>
      <c r="B156" s="272"/>
      <c r="C156" s="894"/>
      <c r="D156" s="895"/>
      <c r="E156" s="895"/>
      <c r="F156" s="895"/>
      <c r="G156" s="895"/>
      <c r="H156" s="895"/>
      <c r="I156" s="895"/>
      <c r="J156" s="895"/>
      <c r="K156" s="895"/>
      <c r="L156" s="895"/>
      <c r="M156" s="896"/>
      <c r="N156" s="875"/>
      <c r="O156" s="876"/>
      <c r="P156" s="877"/>
      <c r="Q156" s="878"/>
      <c r="R156" s="879"/>
      <c r="S156" s="880"/>
      <c r="T156" s="881"/>
      <c r="U156" s="882"/>
      <c r="V156" s="882"/>
      <c r="W156" s="882"/>
      <c r="X156" s="882"/>
      <c r="Y156" s="883"/>
      <c r="Z156" s="280" t="str">
        <f t="shared" si="45"/>
        <v/>
      </c>
      <c r="AA156" s="277" t="str">
        <f t="shared" si="46"/>
        <v/>
      </c>
      <c r="AB156" s="279" t="str">
        <f t="shared" si="47"/>
        <v/>
      </c>
      <c r="AC156" s="278" t="str">
        <f t="shared" si="48"/>
        <v/>
      </c>
      <c r="AD156" s="277" t="str">
        <f t="shared" si="49"/>
        <v/>
      </c>
      <c r="AE156" s="276" t="str">
        <f t="shared" si="50"/>
        <v/>
      </c>
      <c r="AF156" s="275" t="str">
        <f t="shared" si="51"/>
        <v/>
      </c>
      <c r="AG156" s="275" t="str">
        <f t="shared" si="52"/>
        <v/>
      </c>
      <c r="AH156" s="274" t="str">
        <f t="shared" si="53"/>
        <v/>
      </c>
      <c r="AI156" s="884"/>
      <c r="AJ156" s="885"/>
      <c r="AK156" s="885"/>
      <c r="AL156" s="885"/>
      <c r="AM156" s="885"/>
      <c r="AN156" s="886"/>
      <c r="AO156" s="262"/>
      <c r="AP156" s="887"/>
      <c r="AQ156" s="888"/>
      <c r="AR156" s="888"/>
      <c r="AS156" s="888"/>
      <c r="AT156" s="888"/>
      <c r="AU156" s="889"/>
      <c r="AV156" s="889"/>
      <c r="AW156" s="889"/>
      <c r="AX156" s="889"/>
      <c r="AY156" s="889"/>
      <c r="AZ156" s="889"/>
      <c r="BA156" s="889"/>
      <c r="BB156" s="889"/>
      <c r="BC156" s="889"/>
      <c r="BD156" s="890"/>
    </row>
    <row r="157" spans="1:56" ht="22.5" customHeight="1" x14ac:dyDescent="0.2">
      <c r="A157" s="273"/>
      <c r="B157" s="272"/>
      <c r="C157" s="894"/>
      <c r="D157" s="895"/>
      <c r="E157" s="895"/>
      <c r="F157" s="895"/>
      <c r="G157" s="895"/>
      <c r="H157" s="895"/>
      <c r="I157" s="895"/>
      <c r="J157" s="895"/>
      <c r="K157" s="895"/>
      <c r="L157" s="895"/>
      <c r="M157" s="896"/>
      <c r="N157" s="875"/>
      <c r="O157" s="876"/>
      <c r="P157" s="877"/>
      <c r="Q157" s="878"/>
      <c r="R157" s="879"/>
      <c r="S157" s="880"/>
      <c r="T157" s="881"/>
      <c r="U157" s="882"/>
      <c r="V157" s="882"/>
      <c r="W157" s="882"/>
      <c r="X157" s="882"/>
      <c r="Y157" s="883"/>
      <c r="Z157" s="269" t="str">
        <f t="shared" si="45"/>
        <v/>
      </c>
      <c r="AA157" s="266" t="str">
        <f t="shared" si="46"/>
        <v/>
      </c>
      <c r="AB157" s="268" t="str">
        <f t="shared" si="47"/>
        <v/>
      </c>
      <c r="AC157" s="267" t="str">
        <f t="shared" si="48"/>
        <v/>
      </c>
      <c r="AD157" s="266" t="str">
        <f t="shared" si="49"/>
        <v/>
      </c>
      <c r="AE157" s="265" t="str">
        <f t="shared" si="50"/>
        <v/>
      </c>
      <c r="AF157" s="264" t="str">
        <f t="shared" si="51"/>
        <v/>
      </c>
      <c r="AG157" s="264" t="str">
        <f t="shared" si="52"/>
        <v/>
      </c>
      <c r="AH157" s="263" t="str">
        <f t="shared" si="53"/>
        <v/>
      </c>
      <c r="AI157" s="884"/>
      <c r="AJ157" s="885"/>
      <c r="AK157" s="885"/>
      <c r="AL157" s="885"/>
      <c r="AM157" s="885"/>
      <c r="AN157" s="886"/>
      <c r="AO157" s="262"/>
      <c r="AP157" s="887"/>
      <c r="AQ157" s="888"/>
      <c r="AR157" s="888"/>
      <c r="AS157" s="888"/>
      <c r="AT157" s="888"/>
      <c r="AU157" s="889"/>
      <c r="AV157" s="889"/>
      <c r="AW157" s="889"/>
      <c r="AX157" s="889"/>
      <c r="AY157" s="889"/>
      <c r="AZ157" s="889"/>
      <c r="BA157" s="889"/>
      <c r="BB157" s="889"/>
      <c r="BC157" s="889"/>
      <c r="BD157" s="890"/>
    </row>
    <row r="158" spans="1:56" ht="22.5" customHeight="1" x14ac:dyDescent="0.2">
      <c r="A158" s="273"/>
      <c r="B158" s="272"/>
      <c r="C158" s="894"/>
      <c r="D158" s="895"/>
      <c r="E158" s="895"/>
      <c r="F158" s="895"/>
      <c r="G158" s="895"/>
      <c r="H158" s="895"/>
      <c r="I158" s="895"/>
      <c r="J158" s="895"/>
      <c r="K158" s="895"/>
      <c r="L158" s="895"/>
      <c r="M158" s="896"/>
      <c r="N158" s="875"/>
      <c r="O158" s="876"/>
      <c r="P158" s="877"/>
      <c r="Q158" s="878"/>
      <c r="R158" s="879"/>
      <c r="S158" s="880"/>
      <c r="T158" s="881"/>
      <c r="U158" s="882"/>
      <c r="V158" s="882"/>
      <c r="W158" s="882"/>
      <c r="X158" s="882"/>
      <c r="Y158" s="883"/>
      <c r="Z158" s="280" t="str">
        <f t="shared" si="45"/>
        <v/>
      </c>
      <c r="AA158" s="277" t="str">
        <f t="shared" si="46"/>
        <v/>
      </c>
      <c r="AB158" s="279" t="str">
        <f t="shared" si="47"/>
        <v/>
      </c>
      <c r="AC158" s="278" t="str">
        <f t="shared" si="48"/>
        <v/>
      </c>
      <c r="AD158" s="277" t="str">
        <f t="shared" si="49"/>
        <v/>
      </c>
      <c r="AE158" s="276" t="str">
        <f t="shared" si="50"/>
        <v/>
      </c>
      <c r="AF158" s="275" t="str">
        <f t="shared" si="51"/>
        <v/>
      </c>
      <c r="AG158" s="275" t="str">
        <f t="shared" si="52"/>
        <v/>
      </c>
      <c r="AH158" s="274" t="str">
        <f t="shared" si="53"/>
        <v/>
      </c>
      <c r="AI158" s="884"/>
      <c r="AJ158" s="885"/>
      <c r="AK158" s="885"/>
      <c r="AL158" s="885"/>
      <c r="AM158" s="885"/>
      <c r="AN158" s="886"/>
      <c r="AO158" s="262"/>
      <c r="AP158" s="887"/>
      <c r="AQ158" s="888"/>
      <c r="AR158" s="888"/>
      <c r="AS158" s="888"/>
      <c r="AT158" s="888"/>
      <c r="AU158" s="889"/>
      <c r="AV158" s="889"/>
      <c r="AW158" s="889"/>
      <c r="AX158" s="889"/>
      <c r="AY158" s="889"/>
      <c r="AZ158" s="889"/>
      <c r="BA158" s="889"/>
      <c r="BB158" s="889"/>
      <c r="BC158" s="889"/>
      <c r="BD158" s="890"/>
    </row>
    <row r="159" spans="1:56" ht="22.5" customHeight="1" x14ac:dyDescent="0.2">
      <c r="A159" s="273"/>
      <c r="B159" s="272"/>
      <c r="C159" s="894"/>
      <c r="D159" s="895"/>
      <c r="E159" s="895"/>
      <c r="F159" s="895"/>
      <c r="G159" s="895"/>
      <c r="H159" s="895"/>
      <c r="I159" s="895"/>
      <c r="J159" s="895"/>
      <c r="K159" s="895"/>
      <c r="L159" s="895"/>
      <c r="M159" s="896"/>
      <c r="N159" s="875"/>
      <c r="O159" s="876"/>
      <c r="P159" s="877"/>
      <c r="Q159" s="878"/>
      <c r="R159" s="879"/>
      <c r="S159" s="880"/>
      <c r="T159" s="881"/>
      <c r="U159" s="882"/>
      <c r="V159" s="882"/>
      <c r="W159" s="882"/>
      <c r="X159" s="882"/>
      <c r="Y159" s="883"/>
      <c r="Z159" s="269" t="str">
        <f t="shared" si="45"/>
        <v/>
      </c>
      <c r="AA159" s="266" t="str">
        <f t="shared" si="46"/>
        <v/>
      </c>
      <c r="AB159" s="268" t="str">
        <f t="shared" si="47"/>
        <v/>
      </c>
      <c r="AC159" s="267" t="str">
        <f t="shared" si="48"/>
        <v/>
      </c>
      <c r="AD159" s="266" t="str">
        <f t="shared" si="49"/>
        <v/>
      </c>
      <c r="AE159" s="265" t="str">
        <f t="shared" si="50"/>
        <v/>
      </c>
      <c r="AF159" s="264" t="str">
        <f t="shared" si="51"/>
        <v/>
      </c>
      <c r="AG159" s="264" t="str">
        <f t="shared" si="52"/>
        <v/>
      </c>
      <c r="AH159" s="263" t="str">
        <f t="shared" si="53"/>
        <v/>
      </c>
      <c r="AI159" s="884"/>
      <c r="AJ159" s="885"/>
      <c r="AK159" s="885"/>
      <c r="AL159" s="885"/>
      <c r="AM159" s="885"/>
      <c r="AN159" s="886"/>
      <c r="AO159" s="262"/>
      <c r="AP159" s="887"/>
      <c r="AQ159" s="888"/>
      <c r="AR159" s="888"/>
      <c r="AS159" s="888"/>
      <c r="AT159" s="888"/>
      <c r="AU159" s="889"/>
      <c r="AV159" s="889"/>
      <c r="AW159" s="889"/>
      <c r="AX159" s="889"/>
      <c r="AY159" s="889"/>
      <c r="AZ159" s="889"/>
      <c r="BA159" s="889"/>
      <c r="BB159" s="889"/>
      <c r="BC159" s="889"/>
      <c r="BD159" s="890"/>
    </row>
    <row r="160" spans="1:56" ht="22.5" customHeight="1" x14ac:dyDescent="0.2">
      <c r="A160" s="273"/>
      <c r="B160" s="272"/>
      <c r="C160" s="894"/>
      <c r="D160" s="895"/>
      <c r="E160" s="895"/>
      <c r="F160" s="895"/>
      <c r="G160" s="895"/>
      <c r="H160" s="895"/>
      <c r="I160" s="895"/>
      <c r="J160" s="895"/>
      <c r="K160" s="895"/>
      <c r="L160" s="895"/>
      <c r="M160" s="896"/>
      <c r="N160" s="875"/>
      <c r="O160" s="876"/>
      <c r="P160" s="877"/>
      <c r="Q160" s="878"/>
      <c r="R160" s="879"/>
      <c r="S160" s="880"/>
      <c r="T160" s="881"/>
      <c r="U160" s="882"/>
      <c r="V160" s="882"/>
      <c r="W160" s="882"/>
      <c r="X160" s="882"/>
      <c r="Y160" s="883"/>
      <c r="Z160" s="280" t="str">
        <f t="shared" si="45"/>
        <v/>
      </c>
      <c r="AA160" s="277" t="str">
        <f t="shared" si="46"/>
        <v/>
      </c>
      <c r="AB160" s="279" t="str">
        <f t="shared" si="47"/>
        <v/>
      </c>
      <c r="AC160" s="278" t="str">
        <f t="shared" si="48"/>
        <v/>
      </c>
      <c r="AD160" s="277" t="str">
        <f t="shared" si="49"/>
        <v/>
      </c>
      <c r="AE160" s="276" t="str">
        <f t="shared" si="50"/>
        <v/>
      </c>
      <c r="AF160" s="275" t="str">
        <f t="shared" si="51"/>
        <v/>
      </c>
      <c r="AG160" s="275" t="str">
        <f t="shared" si="52"/>
        <v/>
      </c>
      <c r="AH160" s="274" t="str">
        <f t="shared" si="53"/>
        <v/>
      </c>
      <c r="AI160" s="884"/>
      <c r="AJ160" s="885"/>
      <c r="AK160" s="885"/>
      <c r="AL160" s="885"/>
      <c r="AM160" s="885"/>
      <c r="AN160" s="886"/>
      <c r="AO160" s="262"/>
      <c r="AP160" s="887"/>
      <c r="AQ160" s="888"/>
      <c r="AR160" s="888"/>
      <c r="AS160" s="888"/>
      <c r="AT160" s="888"/>
      <c r="AU160" s="889"/>
      <c r="AV160" s="889"/>
      <c r="AW160" s="889"/>
      <c r="AX160" s="889"/>
      <c r="AY160" s="889"/>
      <c r="AZ160" s="889"/>
      <c r="BA160" s="889"/>
      <c r="BB160" s="889"/>
      <c r="BC160" s="889"/>
      <c r="BD160" s="890"/>
    </row>
    <row r="161" spans="1:56" ht="22.5" customHeight="1" x14ac:dyDescent="0.2">
      <c r="A161" s="273"/>
      <c r="B161" s="272"/>
      <c r="C161" s="894"/>
      <c r="D161" s="895"/>
      <c r="E161" s="895"/>
      <c r="F161" s="895"/>
      <c r="G161" s="895"/>
      <c r="H161" s="895"/>
      <c r="I161" s="895"/>
      <c r="J161" s="895"/>
      <c r="K161" s="895"/>
      <c r="L161" s="895"/>
      <c r="M161" s="896"/>
      <c r="N161" s="875"/>
      <c r="O161" s="876"/>
      <c r="P161" s="877"/>
      <c r="Q161" s="878"/>
      <c r="R161" s="879"/>
      <c r="S161" s="880"/>
      <c r="T161" s="881"/>
      <c r="U161" s="882"/>
      <c r="V161" s="882"/>
      <c r="W161" s="882"/>
      <c r="X161" s="882"/>
      <c r="Y161" s="883"/>
      <c r="Z161" s="269" t="str">
        <f t="shared" si="45"/>
        <v/>
      </c>
      <c r="AA161" s="266" t="str">
        <f t="shared" si="46"/>
        <v/>
      </c>
      <c r="AB161" s="268" t="str">
        <f t="shared" si="47"/>
        <v/>
      </c>
      <c r="AC161" s="267" t="str">
        <f t="shared" si="48"/>
        <v/>
      </c>
      <c r="AD161" s="266" t="str">
        <f t="shared" si="49"/>
        <v/>
      </c>
      <c r="AE161" s="265" t="str">
        <f t="shared" si="50"/>
        <v/>
      </c>
      <c r="AF161" s="264" t="str">
        <f t="shared" si="51"/>
        <v/>
      </c>
      <c r="AG161" s="264" t="str">
        <f t="shared" si="52"/>
        <v/>
      </c>
      <c r="AH161" s="263" t="str">
        <f t="shared" si="53"/>
        <v/>
      </c>
      <c r="AI161" s="884"/>
      <c r="AJ161" s="885"/>
      <c r="AK161" s="885"/>
      <c r="AL161" s="885"/>
      <c r="AM161" s="885"/>
      <c r="AN161" s="886"/>
      <c r="AO161" s="262"/>
      <c r="AP161" s="887"/>
      <c r="AQ161" s="888"/>
      <c r="AR161" s="888"/>
      <c r="AS161" s="888"/>
      <c r="AT161" s="888"/>
      <c r="AU161" s="889"/>
      <c r="AV161" s="889"/>
      <c r="AW161" s="889"/>
      <c r="AX161" s="889"/>
      <c r="AY161" s="889"/>
      <c r="AZ161" s="889"/>
      <c r="BA161" s="889"/>
      <c r="BB161" s="889"/>
      <c r="BC161" s="889"/>
      <c r="BD161" s="890"/>
    </row>
    <row r="162" spans="1:56" ht="22.5" customHeight="1" x14ac:dyDescent="0.2">
      <c r="A162" s="273"/>
      <c r="B162" s="272"/>
      <c r="C162" s="894"/>
      <c r="D162" s="895"/>
      <c r="E162" s="895"/>
      <c r="F162" s="895"/>
      <c r="G162" s="895"/>
      <c r="H162" s="895"/>
      <c r="I162" s="895"/>
      <c r="J162" s="895"/>
      <c r="K162" s="895"/>
      <c r="L162" s="895"/>
      <c r="M162" s="896"/>
      <c r="N162" s="875"/>
      <c r="O162" s="876"/>
      <c r="P162" s="877"/>
      <c r="Q162" s="878"/>
      <c r="R162" s="879"/>
      <c r="S162" s="880"/>
      <c r="T162" s="881"/>
      <c r="U162" s="882"/>
      <c r="V162" s="882"/>
      <c r="W162" s="882"/>
      <c r="X162" s="882"/>
      <c r="Y162" s="883"/>
      <c r="Z162" s="280" t="str">
        <f t="shared" si="45"/>
        <v/>
      </c>
      <c r="AA162" s="277" t="str">
        <f t="shared" si="46"/>
        <v/>
      </c>
      <c r="AB162" s="279" t="str">
        <f t="shared" si="47"/>
        <v/>
      </c>
      <c r="AC162" s="278" t="str">
        <f t="shared" si="48"/>
        <v/>
      </c>
      <c r="AD162" s="277" t="str">
        <f t="shared" si="49"/>
        <v/>
      </c>
      <c r="AE162" s="276" t="str">
        <f t="shared" si="50"/>
        <v/>
      </c>
      <c r="AF162" s="275" t="str">
        <f t="shared" si="51"/>
        <v/>
      </c>
      <c r="AG162" s="275" t="str">
        <f t="shared" si="52"/>
        <v/>
      </c>
      <c r="AH162" s="274" t="str">
        <f t="shared" si="53"/>
        <v/>
      </c>
      <c r="AI162" s="884"/>
      <c r="AJ162" s="885"/>
      <c r="AK162" s="885"/>
      <c r="AL162" s="885"/>
      <c r="AM162" s="885"/>
      <c r="AN162" s="886"/>
      <c r="AO162" s="262"/>
      <c r="AP162" s="887"/>
      <c r="AQ162" s="888"/>
      <c r="AR162" s="888"/>
      <c r="AS162" s="888"/>
      <c r="AT162" s="888"/>
      <c r="AU162" s="889"/>
      <c r="AV162" s="889"/>
      <c r="AW162" s="889"/>
      <c r="AX162" s="889"/>
      <c r="AY162" s="889"/>
      <c r="AZ162" s="889"/>
      <c r="BA162" s="889"/>
      <c r="BB162" s="889"/>
      <c r="BC162" s="889"/>
      <c r="BD162" s="890"/>
    </row>
    <row r="163" spans="1:56" ht="22.5" customHeight="1" x14ac:dyDescent="0.2">
      <c r="A163" s="273"/>
      <c r="B163" s="272"/>
      <c r="C163" s="894"/>
      <c r="D163" s="895"/>
      <c r="E163" s="895"/>
      <c r="F163" s="895"/>
      <c r="G163" s="895"/>
      <c r="H163" s="895"/>
      <c r="I163" s="895"/>
      <c r="J163" s="895"/>
      <c r="K163" s="895"/>
      <c r="L163" s="895"/>
      <c r="M163" s="896"/>
      <c r="N163" s="875"/>
      <c r="O163" s="876"/>
      <c r="P163" s="877"/>
      <c r="Q163" s="878"/>
      <c r="R163" s="879"/>
      <c r="S163" s="880"/>
      <c r="T163" s="881"/>
      <c r="U163" s="882"/>
      <c r="V163" s="882"/>
      <c r="W163" s="882"/>
      <c r="X163" s="882"/>
      <c r="Y163" s="883"/>
      <c r="Z163" s="269" t="str">
        <f t="shared" si="45"/>
        <v/>
      </c>
      <c r="AA163" s="266" t="str">
        <f t="shared" si="46"/>
        <v/>
      </c>
      <c r="AB163" s="268" t="str">
        <f t="shared" si="47"/>
        <v/>
      </c>
      <c r="AC163" s="267" t="str">
        <f t="shared" si="48"/>
        <v/>
      </c>
      <c r="AD163" s="266" t="str">
        <f t="shared" si="49"/>
        <v/>
      </c>
      <c r="AE163" s="265" t="str">
        <f t="shared" si="50"/>
        <v/>
      </c>
      <c r="AF163" s="264" t="str">
        <f t="shared" si="51"/>
        <v/>
      </c>
      <c r="AG163" s="264" t="str">
        <f t="shared" si="52"/>
        <v/>
      </c>
      <c r="AH163" s="263" t="str">
        <f t="shared" si="53"/>
        <v/>
      </c>
      <c r="AI163" s="884"/>
      <c r="AJ163" s="885"/>
      <c r="AK163" s="885"/>
      <c r="AL163" s="885"/>
      <c r="AM163" s="885"/>
      <c r="AN163" s="886"/>
      <c r="AO163" s="262"/>
      <c r="AP163" s="887"/>
      <c r="AQ163" s="888"/>
      <c r="AR163" s="888"/>
      <c r="AS163" s="888"/>
      <c r="AT163" s="888"/>
      <c r="AU163" s="889"/>
      <c r="AV163" s="889"/>
      <c r="AW163" s="889"/>
      <c r="AX163" s="889"/>
      <c r="AY163" s="889"/>
      <c r="AZ163" s="889"/>
      <c r="BA163" s="889"/>
      <c r="BB163" s="889"/>
      <c r="BC163" s="889"/>
      <c r="BD163" s="890"/>
    </row>
    <row r="164" spans="1:56" ht="22.5" customHeight="1" thickBot="1" x14ac:dyDescent="0.25">
      <c r="A164" s="271"/>
      <c r="B164" s="270"/>
      <c r="C164" s="961"/>
      <c r="D164" s="962"/>
      <c r="E164" s="962"/>
      <c r="F164" s="962"/>
      <c r="G164" s="962"/>
      <c r="H164" s="962"/>
      <c r="I164" s="962"/>
      <c r="J164" s="962"/>
      <c r="K164" s="962"/>
      <c r="L164" s="962"/>
      <c r="M164" s="963"/>
      <c r="N164" s="875"/>
      <c r="O164" s="876"/>
      <c r="P164" s="877"/>
      <c r="Q164" s="878"/>
      <c r="R164" s="879"/>
      <c r="S164" s="880"/>
      <c r="T164" s="881"/>
      <c r="U164" s="882"/>
      <c r="V164" s="882"/>
      <c r="W164" s="882"/>
      <c r="X164" s="882"/>
      <c r="Y164" s="883"/>
      <c r="Z164" s="269" t="str">
        <f t="shared" si="45"/>
        <v/>
      </c>
      <c r="AA164" s="266" t="str">
        <f t="shared" si="46"/>
        <v/>
      </c>
      <c r="AB164" s="268" t="str">
        <f t="shared" si="47"/>
        <v/>
      </c>
      <c r="AC164" s="267" t="str">
        <f t="shared" si="48"/>
        <v/>
      </c>
      <c r="AD164" s="266" t="str">
        <f t="shared" si="49"/>
        <v/>
      </c>
      <c r="AE164" s="265" t="str">
        <f t="shared" si="50"/>
        <v/>
      </c>
      <c r="AF164" s="264" t="str">
        <f t="shared" si="51"/>
        <v/>
      </c>
      <c r="AG164" s="264" t="str">
        <f t="shared" si="52"/>
        <v/>
      </c>
      <c r="AH164" s="263" t="str">
        <f t="shared" si="53"/>
        <v/>
      </c>
      <c r="AI164" s="964"/>
      <c r="AJ164" s="965"/>
      <c r="AK164" s="965"/>
      <c r="AL164" s="965"/>
      <c r="AM164" s="965"/>
      <c r="AN164" s="966"/>
      <c r="AO164" s="262"/>
      <c r="AP164" s="930"/>
      <c r="AQ164" s="931"/>
      <c r="AR164" s="931"/>
      <c r="AS164" s="931"/>
      <c r="AT164" s="931"/>
      <c r="AU164" s="924"/>
      <c r="AV164" s="924"/>
      <c r="AW164" s="924"/>
      <c r="AX164" s="924"/>
      <c r="AY164" s="924"/>
      <c r="AZ164" s="924"/>
      <c r="BA164" s="924"/>
      <c r="BB164" s="924"/>
      <c r="BC164" s="924"/>
      <c r="BD164" s="925"/>
    </row>
    <row r="165" spans="1:56" ht="22.5" customHeight="1" thickTop="1" thickBot="1" x14ac:dyDescent="0.2">
      <c r="A165" s="261"/>
      <c r="B165" s="260"/>
      <c r="C165" s="952" t="s">
        <v>161</v>
      </c>
      <c r="D165" s="953"/>
      <c r="E165" s="953"/>
      <c r="F165" s="953"/>
      <c r="G165" s="953"/>
      <c r="H165" s="953"/>
      <c r="I165" s="953"/>
      <c r="J165" s="953"/>
      <c r="K165" s="953"/>
      <c r="L165" s="953"/>
      <c r="M165" s="953"/>
      <c r="N165" s="953"/>
      <c r="O165" s="953"/>
      <c r="P165" s="953"/>
      <c r="Q165" s="953"/>
      <c r="R165" s="953"/>
      <c r="S165" s="953"/>
      <c r="T165" s="953"/>
      <c r="U165" s="953"/>
      <c r="V165" s="953"/>
      <c r="W165" s="953"/>
      <c r="X165" s="953"/>
      <c r="Y165" s="954"/>
      <c r="Z165" s="259" t="str">
        <f>IF($C144="","",LEFT(RIGHT(" " &amp;SUMPRODUCT(ROUND((N144:N164)*(T144:T164),0)),9),1))</f>
        <v/>
      </c>
      <c r="AA165" s="256" t="str">
        <f>IF($C144="","",LEFT(RIGHT(" " &amp;SUMPRODUCT(ROUND((N144:N164)*(T144:T164),0)),8),1))</f>
        <v/>
      </c>
      <c r="AB165" s="258" t="str">
        <f>IF($C144="","",LEFT(RIGHT(" " &amp;SUMPRODUCT(ROUND((N144:N164)*(T144:T164),0)),7),1))</f>
        <v/>
      </c>
      <c r="AC165" s="257" t="str">
        <f>IF($C144="","",LEFT(RIGHT(" " &amp;SUMPRODUCT(ROUND((N144:N164)*(T144:T164),0)),6),1))</f>
        <v/>
      </c>
      <c r="AD165" s="256" t="str">
        <f>IF($C144="","",LEFT(RIGHT(" " &amp;SUMPRODUCT(ROUND((N144:N164)*(T144:T164),0)),5),1))</f>
        <v/>
      </c>
      <c r="AE165" s="255" t="str">
        <f>IF($C144="","",LEFT(RIGHT(" " &amp;SUMPRODUCT(ROUND((N144:N164)*(T144:T164),0)),4),1))</f>
        <v/>
      </c>
      <c r="AF165" s="254" t="str">
        <f>IF($C144="","",LEFT(RIGHT(" " &amp;SUMPRODUCT(ROUND((N144:N164)*(T144:T164),0)),3),1))</f>
        <v/>
      </c>
      <c r="AG165" s="254" t="str">
        <f>IF($C144="","",LEFT(RIGHT(" " &amp;SUMPRODUCT(ROUND((N144:N164)*(T144:T164),0)),2),1))</f>
        <v/>
      </c>
      <c r="AH165" s="253" t="str">
        <f>IF($C144="","",LEFT(RIGHT(" " &amp;SUMPRODUCT(ROUND((N144:N164)*(T144:T164),0)),1),1))</f>
        <v/>
      </c>
      <c r="AI165" s="955"/>
      <c r="AJ165" s="956"/>
      <c r="AK165" s="956"/>
      <c r="AL165" s="956"/>
      <c r="AM165" s="956"/>
      <c r="AN165" s="957"/>
      <c r="BD165" s="252" t="s">
        <v>160</v>
      </c>
    </row>
    <row r="166" spans="1:56" ht="11.25" customHeight="1" thickTop="1" x14ac:dyDescent="0.2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</row>
    <row r="167" spans="1:56" ht="24" customHeight="1" x14ac:dyDescent="0.2">
      <c r="A167" s="950" t="s">
        <v>171</v>
      </c>
      <c r="B167" s="950"/>
      <c r="C167" s="950"/>
      <c r="D167" s="951" t="str">
        <f>IF($AL$7="","",$AL$7)</f>
        <v/>
      </c>
      <c r="E167" s="951"/>
      <c r="F167" s="951"/>
      <c r="G167" s="951"/>
      <c r="H167" s="951"/>
      <c r="I167" s="951"/>
      <c r="J167" s="951"/>
      <c r="Q167" s="830" t="s">
        <v>170</v>
      </c>
      <c r="R167" s="830"/>
      <c r="S167" s="830"/>
      <c r="T167" s="830"/>
      <c r="U167" s="830"/>
      <c r="V167" s="830"/>
      <c r="W167" s="830"/>
      <c r="X167" s="830"/>
      <c r="Y167" s="830"/>
      <c r="Z167" s="830"/>
      <c r="AA167" s="830"/>
      <c r="AB167" s="830"/>
      <c r="AC167" s="830"/>
      <c r="AD167" s="830"/>
      <c r="AE167" s="830"/>
      <c r="AH167" s="286" t="s">
        <v>169</v>
      </c>
      <c r="AI167" s="286"/>
      <c r="AJ167" s="872"/>
      <c r="AK167" s="872"/>
      <c r="AL167" s="285" t="s">
        <v>168</v>
      </c>
      <c r="AM167" s="872"/>
      <c r="AN167" s="872"/>
      <c r="AS167" s="932" t="str">
        <f>IF($AS$1="","",$AS$1)</f>
        <v>平成</v>
      </c>
      <c r="AT167" s="932"/>
      <c r="AU167" s="932"/>
      <c r="AV167" s="926" t="str">
        <f>IF($AV$1="","",$AV$1)</f>
        <v/>
      </c>
      <c r="AW167" s="926"/>
      <c r="AX167" s="284" t="s">
        <v>158</v>
      </c>
      <c r="AY167" s="926" t="str">
        <f>IF($AY$1="","",$AY$1)</f>
        <v/>
      </c>
      <c r="AZ167" s="926"/>
      <c r="BA167" s="284" t="s">
        <v>167</v>
      </c>
      <c r="BB167" s="926" t="str">
        <f>IF($BB$1="","",$BB$1)</f>
        <v/>
      </c>
      <c r="BC167" s="926"/>
      <c r="BD167" s="284" t="s">
        <v>156</v>
      </c>
    </row>
    <row r="168" spans="1:56" ht="11.25" customHeight="1" thickBot="1" x14ac:dyDescent="0.25">
      <c r="AC168" s="283"/>
      <c r="AD168" s="283"/>
    </row>
    <row r="169" spans="1:56" ht="23.25" customHeight="1" thickTop="1" x14ac:dyDescent="0.2">
      <c r="A169" s="282" t="s">
        <v>167</v>
      </c>
      <c r="B169" s="281" t="s">
        <v>156</v>
      </c>
      <c r="C169" s="863" t="s">
        <v>166</v>
      </c>
      <c r="D169" s="864"/>
      <c r="E169" s="864"/>
      <c r="F169" s="864"/>
      <c r="G169" s="864"/>
      <c r="H169" s="864"/>
      <c r="I169" s="864"/>
      <c r="J169" s="864"/>
      <c r="K169" s="864"/>
      <c r="L169" s="864"/>
      <c r="M169" s="893"/>
      <c r="N169" s="866" t="s">
        <v>128</v>
      </c>
      <c r="O169" s="867"/>
      <c r="P169" s="868"/>
      <c r="Q169" s="866" t="s">
        <v>165</v>
      </c>
      <c r="R169" s="867"/>
      <c r="S169" s="868"/>
      <c r="T169" s="866" t="s">
        <v>127</v>
      </c>
      <c r="U169" s="867"/>
      <c r="V169" s="867"/>
      <c r="W169" s="867"/>
      <c r="X169" s="867"/>
      <c r="Y169" s="868"/>
      <c r="Z169" s="866" t="s">
        <v>164</v>
      </c>
      <c r="AA169" s="867"/>
      <c r="AB169" s="867"/>
      <c r="AC169" s="867"/>
      <c r="AD169" s="867"/>
      <c r="AE169" s="867"/>
      <c r="AF169" s="867"/>
      <c r="AG169" s="867"/>
      <c r="AH169" s="868"/>
      <c r="AI169" s="863" t="s">
        <v>163</v>
      </c>
      <c r="AJ169" s="864"/>
      <c r="AK169" s="864"/>
      <c r="AL169" s="864"/>
      <c r="AM169" s="864"/>
      <c r="AN169" s="865"/>
      <c r="AO169" s="262"/>
      <c r="AP169" s="869" t="s">
        <v>162</v>
      </c>
      <c r="AQ169" s="870"/>
      <c r="AR169" s="870"/>
      <c r="AS169" s="870"/>
      <c r="AT169" s="870"/>
      <c r="AU169" s="870"/>
      <c r="AV169" s="870"/>
      <c r="AW169" s="870"/>
      <c r="AX169" s="870"/>
      <c r="AY169" s="870"/>
      <c r="AZ169" s="870"/>
      <c r="BA169" s="870"/>
      <c r="BB169" s="870"/>
      <c r="BC169" s="870"/>
      <c r="BD169" s="871"/>
    </row>
    <row r="170" spans="1:56" ht="22.5" customHeight="1" x14ac:dyDescent="0.2">
      <c r="A170" s="273"/>
      <c r="B170" s="272"/>
      <c r="C170" s="894"/>
      <c r="D170" s="895"/>
      <c r="E170" s="895"/>
      <c r="F170" s="895"/>
      <c r="G170" s="895"/>
      <c r="H170" s="895"/>
      <c r="I170" s="895"/>
      <c r="J170" s="895"/>
      <c r="K170" s="895"/>
      <c r="L170" s="895"/>
      <c r="M170" s="896"/>
      <c r="N170" s="875"/>
      <c r="O170" s="876"/>
      <c r="P170" s="877"/>
      <c r="Q170" s="878"/>
      <c r="R170" s="879"/>
      <c r="S170" s="880"/>
      <c r="T170" s="881"/>
      <c r="U170" s="882"/>
      <c r="V170" s="882"/>
      <c r="W170" s="882"/>
      <c r="X170" s="882"/>
      <c r="Y170" s="883"/>
      <c r="Z170" s="280" t="str">
        <f t="shared" ref="Z170:Z190" si="54">IF($T170="","",LEFT(RIGHT(" " &amp;ROUND($N170*$T170,0),9),1))</f>
        <v/>
      </c>
      <c r="AA170" s="277" t="str">
        <f t="shared" ref="AA170:AA190" si="55">IF($T170="","",LEFT(RIGHT(" " &amp;ROUND($N170*$T170,0),8),1))</f>
        <v/>
      </c>
      <c r="AB170" s="279" t="str">
        <f t="shared" ref="AB170:AB190" si="56">IF($T170="","",LEFT(RIGHT(" " &amp;ROUND($N170*$T170,0),7),1))</f>
        <v/>
      </c>
      <c r="AC170" s="278" t="str">
        <f t="shared" ref="AC170:AC190" si="57">IF($T170="","",LEFT(RIGHT(" " &amp;ROUND($N170*$T170,0),6),1))</f>
        <v/>
      </c>
      <c r="AD170" s="277" t="str">
        <f t="shared" ref="AD170:AD190" si="58">IF($T170="","",LEFT(RIGHT(" " &amp;ROUND($N170*$T170,0),5),1))</f>
        <v/>
      </c>
      <c r="AE170" s="276" t="str">
        <f t="shared" ref="AE170:AE190" si="59">IF($T170="","",LEFT(RIGHT(" " &amp;ROUND($N170*$T170,0),4),1))</f>
        <v/>
      </c>
      <c r="AF170" s="275" t="str">
        <f t="shared" ref="AF170:AF190" si="60">IF($T170="","",LEFT(RIGHT(" " &amp;ROUND($N170*$T170,0),3),1))</f>
        <v/>
      </c>
      <c r="AG170" s="275" t="str">
        <f t="shared" ref="AG170:AG190" si="61">IF($T170="","",LEFT(RIGHT(" " &amp;ROUND($N170*$T170,0),2),1))</f>
        <v/>
      </c>
      <c r="AH170" s="274" t="str">
        <f t="shared" ref="AH170:AH190" si="62">IF($T170="","",LEFT(RIGHT(" " &amp;ROUND($N170*$T170,0),1),1))</f>
        <v/>
      </c>
      <c r="AI170" s="884"/>
      <c r="AJ170" s="885"/>
      <c r="AK170" s="885"/>
      <c r="AL170" s="885"/>
      <c r="AM170" s="885"/>
      <c r="AN170" s="886"/>
      <c r="AO170" s="262"/>
      <c r="AP170" s="887"/>
      <c r="AQ170" s="888"/>
      <c r="AR170" s="888"/>
      <c r="AS170" s="888"/>
      <c r="AT170" s="888"/>
      <c r="AU170" s="889"/>
      <c r="AV170" s="889"/>
      <c r="AW170" s="889"/>
      <c r="AX170" s="889"/>
      <c r="AY170" s="889"/>
      <c r="AZ170" s="889"/>
      <c r="BA170" s="889"/>
      <c r="BB170" s="889"/>
      <c r="BC170" s="889"/>
      <c r="BD170" s="890"/>
    </row>
    <row r="171" spans="1:56" ht="22.5" customHeight="1" x14ac:dyDescent="0.2">
      <c r="A171" s="273"/>
      <c r="B171" s="272"/>
      <c r="C171" s="894"/>
      <c r="D171" s="895"/>
      <c r="E171" s="895"/>
      <c r="F171" s="895"/>
      <c r="G171" s="895"/>
      <c r="H171" s="895"/>
      <c r="I171" s="895"/>
      <c r="J171" s="895"/>
      <c r="K171" s="895"/>
      <c r="L171" s="895"/>
      <c r="M171" s="896"/>
      <c r="N171" s="875"/>
      <c r="O171" s="876"/>
      <c r="P171" s="877"/>
      <c r="Q171" s="878"/>
      <c r="R171" s="879"/>
      <c r="S171" s="880"/>
      <c r="T171" s="881"/>
      <c r="U171" s="882"/>
      <c r="V171" s="882"/>
      <c r="W171" s="882"/>
      <c r="X171" s="882"/>
      <c r="Y171" s="883"/>
      <c r="Z171" s="280" t="str">
        <f t="shared" si="54"/>
        <v/>
      </c>
      <c r="AA171" s="277" t="str">
        <f t="shared" si="55"/>
        <v/>
      </c>
      <c r="AB171" s="279" t="str">
        <f t="shared" si="56"/>
        <v/>
      </c>
      <c r="AC171" s="278" t="str">
        <f t="shared" si="57"/>
        <v/>
      </c>
      <c r="AD171" s="277" t="str">
        <f t="shared" si="58"/>
        <v/>
      </c>
      <c r="AE171" s="276" t="str">
        <f t="shared" si="59"/>
        <v/>
      </c>
      <c r="AF171" s="275" t="str">
        <f t="shared" si="60"/>
        <v/>
      </c>
      <c r="AG171" s="275" t="str">
        <f t="shared" si="61"/>
        <v/>
      </c>
      <c r="AH171" s="274" t="str">
        <f t="shared" si="62"/>
        <v/>
      </c>
      <c r="AI171" s="884"/>
      <c r="AJ171" s="885"/>
      <c r="AK171" s="885"/>
      <c r="AL171" s="885"/>
      <c r="AM171" s="885"/>
      <c r="AN171" s="886"/>
      <c r="AO171" s="262"/>
      <c r="AP171" s="887"/>
      <c r="AQ171" s="888"/>
      <c r="AR171" s="888"/>
      <c r="AS171" s="888"/>
      <c r="AT171" s="888"/>
      <c r="AU171" s="889"/>
      <c r="AV171" s="889"/>
      <c r="AW171" s="889"/>
      <c r="AX171" s="889"/>
      <c r="AY171" s="889"/>
      <c r="AZ171" s="889"/>
      <c r="BA171" s="889"/>
      <c r="BB171" s="889"/>
      <c r="BC171" s="889"/>
      <c r="BD171" s="890"/>
    </row>
    <row r="172" spans="1:56" ht="22.5" customHeight="1" x14ac:dyDescent="0.2">
      <c r="A172" s="273"/>
      <c r="B172" s="272"/>
      <c r="C172" s="894"/>
      <c r="D172" s="895"/>
      <c r="E172" s="895"/>
      <c r="F172" s="895"/>
      <c r="G172" s="895"/>
      <c r="H172" s="895"/>
      <c r="I172" s="895"/>
      <c r="J172" s="895"/>
      <c r="K172" s="895"/>
      <c r="L172" s="895"/>
      <c r="M172" s="896"/>
      <c r="N172" s="875"/>
      <c r="O172" s="876"/>
      <c r="P172" s="877"/>
      <c r="Q172" s="878"/>
      <c r="R172" s="879"/>
      <c r="S172" s="880"/>
      <c r="T172" s="881"/>
      <c r="U172" s="882"/>
      <c r="V172" s="882"/>
      <c r="W172" s="882"/>
      <c r="X172" s="882"/>
      <c r="Y172" s="883"/>
      <c r="Z172" s="280" t="str">
        <f t="shared" si="54"/>
        <v/>
      </c>
      <c r="AA172" s="277" t="str">
        <f t="shared" si="55"/>
        <v/>
      </c>
      <c r="AB172" s="279" t="str">
        <f t="shared" si="56"/>
        <v/>
      </c>
      <c r="AC172" s="278" t="str">
        <f t="shared" si="57"/>
        <v/>
      </c>
      <c r="AD172" s="277" t="str">
        <f t="shared" si="58"/>
        <v/>
      </c>
      <c r="AE172" s="276" t="str">
        <f t="shared" si="59"/>
        <v/>
      </c>
      <c r="AF172" s="275" t="str">
        <f t="shared" si="60"/>
        <v/>
      </c>
      <c r="AG172" s="275" t="str">
        <f t="shared" si="61"/>
        <v/>
      </c>
      <c r="AH172" s="274" t="str">
        <f t="shared" si="62"/>
        <v/>
      </c>
      <c r="AI172" s="884"/>
      <c r="AJ172" s="885"/>
      <c r="AK172" s="885"/>
      <c r="AL172" s="885"/>
      <c r="AM172" s="885"/>
      <c r="AN172" s="886"/>
      <c r="AO172" s="262"/>
      <c r="AP172" s="887"/>
      <c r="AQ172" s="888"/>
      <c r="AR172" s="888"/>
      <c r="AS172" s="888"/>
      <c r="AT172" s="888"/>
      <c r="AU172" s="889"/>
      <c r="AV172" s="889"/>
      <c r="AW172" s="889"/>
      <c r="AX172" s="889"/>
      <c r="AY172" s="889"/>
      <c r="AZ172" s="889"/>
      <c r="BA172" s="889"/>
      <c r="BB172" s="889"/>
      <c r="BC172" s="889"/>
      <c r="BD172" s="890"/>
    </row>
    <row r="173" spans="1:56" ht="22.5" customHeight="1" x14ac:dyDescent="0.2">
      <c r="A173" s="273"/>
      <c r="B173" s="272"/>
      <c r="C173" s="894"/>
      <c r="D173" s="895"/>
      <c r="E173" s="895"/>
      <c r="F173" s="895"/>
      <c r="G173" s="895"/>
      <c r="H173" s="895"/>
      <c r="I173" s="895"/>
      <c r="J173" s="895"/>
      <c r="K173" s="895"/>
      <c r="L173" s="895"/>
      <c r="M173" s="896"/>
      <c r="N173" s="875"/>
      <c r="O173" s="876"/>
      <c r="P173" s="877"/>
      <c r="Q173" s="878"/>
      <c r="R173" s="879"/>
      <c r="S173" s="880"/>
      <c r="T173" s="881"/>
      <c r="U173" s="882"/>
      <c r="V173" s="882"/>
      <c r="W173" s="882"/>
      <c r="X173" s="882"/>
      <c r="Y173" s="883"/>
      <c r="Z173" s="280" t="str">
        <f t="shared" si="54"/>
        <v/>
      </c>
      <c r="AA173" s="277" t="str">
        <f t="shared" si="55"/>
        <v/>
      </c>
      <c r="AB173" s="279" t="str">
        <f t="shared" si="56"/>
        <v/>
      </c>
      <c r="AC173" s="278" t="str">
        <f t="shared" si="57"/>
        <v/>
      </c>
      <c r="AD173" s="277" t="str">
        <f t="shared" si="58"/>
        <v/>
      </c>
      <c r="AE173" s="276" t="str">
        <f t="shared" si="59"/>
        <v/>
      </c>
      <c r="AF173" s="275" t="str">
        <f t="shared" si="60"/>
        <v/>
      </c>
      <c r="AG173" s="275" t="str">
        <f t="shared" si="61"/>
        <v/>
      </c>
      <c r="AH173" s="274" t="str">
        <f t="shared" si="62"/>
        <v/>
      </c>
      <c r="AI173" s="884"/>
      <c r="AJ173" s="885"/>
      <c r="AK173" s="885"/>
      <c r="AL173" s="885"/>
      <c r="AM173" s="885"/>
      <c r="AN173" s="886"/>
      <c r="AO173" s="262"/>
      <c r="AP173" s="887"/>
      <c r="AQ173" s="888"/>
      <c r="AR173" s="888"/>
      <c r="AS173" s="888"/>
      <c r="AT173" s="888"/>
      <c r="AU173" s="889"/>
      <c r="AV173" s="889"/>
      <c r="AW173" s="889"/>
      <c r="AX173" s="889"/>
      <c r="AY173" s="889"/>
      <c r="AZ173" s="889"/>
      <c r="BA173" s="889"/>
      <c r="BB173" s="889"/>
      <c r="BC173" s="889"/>
      <c r="BD173" s="890"/>
    </row>
    <row r="174" spans="1:56" ht="22.5" customHeight="1" x14ac:dyDescent="0.2">
      <c r="A174" s="273"/>
      <c r="B174" s="272"/>
      <c r="C174" s="894"/>
      <c r="D174" s="895"/>
      <c r="E174" s="895"/>
      <c r="F174" s="895"/>
      <c r="G174" s="895"/>
      <c r="H174" s="895"/>
      <c r="I174" s="895"/>
      <c r="J174" s="895"/>
      <c r="K174" s="895"/>
      <c r="L174" s="895"/>
      <c r="M174" s="896"/>
      <c r="N174" s="875"/>
      <c r="O174" s="876"/>
      <c r="P174" s="877"/>
      <c r="Q174" s="878"/>
      <c r="R174" s="879"/>
      <c r="S174" s="880"/>
      <c r="T174" s="881"/>
      <c r="U174" s="882"/>
      <c r="V174" s="882"/>
      <c r="W174" s="882"/>
      <c r="X174" s="882"/>
      <c r="Y174" s="883"/>
      <c r="Z174" s="280" t="str">
        <f t="shared" si="54"/>
        <v/>
      </c>
      <c r="AA174" s="277" t="str">
        <f t="shared" si="55"/>
        <v/>
      </c>
      <c r="AB174" s="279" t="str">
        <f t="shared" si="56"/>
        <v/>
      </c>
      <c r="AC174" s="278" t="str">
        <f t="shared" si="57"/>
        <v/>
      </c>
      <c r="AD174" s="277" t="str">
        <f t="shared" si="58"/>
        <v/>
      </c>
      <c r="AE174" s="276" t="str">
        <f t="shared" si="59"/>
        <v/>
      </c>
      <c r="AF174" s="275" t="str">
        <f t="shared" si="60"/>
        <v/>
      </c>
      <c r="AG174" s="275" t="str">
        <f t="shared" si="61"/>
        <v/>
      </c>
      <c r="AH174" s="274" t="str">
        <f t="shared" si="62"/>
        <v/>
      </c>
      <c r="AI174" s="884"/>
      <c r="AJ174" s="885"/>
      <c r="AK174" s="885"/>
      <c r="AL174" s="885"/>
      <c r="AM174" s="885"/>
      <c r="AN174" s="886"/>
      <c r="AO174" s="262"/>
      <c r="AP174" s="887"/>
      <c r="AQ174" s="888"/>
      <c r="AR174" s="888"/>
      <c r="AS174" s="888"/>
      <c r="AT174" s="888"/>
      <c r="AU174" s="889"/>
      <c r="AV174" s="889"/>
      <c r="AW174" s="889"/>
      <c r="AX174" s="889"/>
      <c r="AY174" s="889"/>
      <c r="AZ174" s="889"/>
      <c r="BA174" s="889"/>
      <c r="BB174" s="889"/>
      <c r="BC174" s="889"/>
      <c r="BD174" s="890"/>
    </row>
    <row r="175" spans="1:56" ht="22.5" customHeight="1" x14ac:dyDescent="0.2">
      <c r="A175" s="273"/>
      <c r="B175" s="272"/>
      <c r="C175" s="894"/>
      <c r="D175" s="895"/>
      <c r="E175" s="895"/>
      <c r="F175" s="895"/>
      <c r="G175" s="895"/>
      <c r="H175" s="895"/>
      <c r="I175" s="895"/>
      <c r="J175" s="895"/>
      <c r="K175" s="895"/>
      <c r="L175" s="895"/>
      <c r="M175" s="896"/>
      <c r="N175" s="875"/>
      <c r="O175" s="876"/>
      <c r="P175" s="877"/>
      <c r="Q175" s="878"/>
      <c r="R175" s="879"/>
      <c r="S175" s="880"/>
      <c r="T175" s="881"/>
      <c r="U175" s="882"/>
      <c r="V175" s="882"/>
      <c r="W175" s="882"/>
      <c r="X175" s="882"/>
      <c r="Y175" s="883"/>
      <c r="Z175" s="280" t="str">
        <f t="shared" si="54"/>
        <v/>
      </c>
      <c r="AA175" s="277" t="str">
        <f t="shared" si="55"/>
        <v/>
      </c>
      <c r="AB175" s="279" t="str">
        <f t="shared" si="56"/>
        <v/>
      </c>
      <c r="AC175" s="278" t="str">
        <f t="shared" si="57"/>
        <v/>
      </c>
      <c r="AD175" s="277" t="str">
        <f t="shared" si="58"/>
        <v/>
      </c>
      <c r="AE175" s="276" t="str">
        <f t="shared" si="59"/>
        <v/>
      </c>
      <c r="AF175" s="275" t="str">
        <f t="shared" si="60"/>
        <v/>
      </c>
      <c r="AG175" s="275" t="str">
        <f t="shared" si="61"/>
        <v/>
      </c>
      <c r="AH175" s="274" t="str">
        <f t="shared" si="62"/>
        <v/>
      </c>
      <c r="AI175" s="884"/>
      <c r="AJ175" s="885"/>
      <c r="AK175" s="885"/>
      <c r="AL175" s="885"/>
      <c r="AM175" s="885"/>
      <c r="AN175" s="886"/>
      <c r="AO175" s="262"/>
      <c r="AP175" s="887"/>
      <c r="AQ175" s="888"/>
      <c r="AR175" s="888"/>
      <c r="AS175" s="888"/>
      <c r="AT175" s="888"/>
      <c r="AU175" s="889"/>
      <c r="AV175" s="889"/>
      <c r="AW175" s="889"/>
      <c r="AX175" s="889"/>
      <c r="AY175" s="889"/>
      <c r="AZ175" s="889"/>
      <c r="BA175" s="889"/>
      <c r="BB175" s="889"/>
      <c r="BC175" s="889"/>
      <c r="BD175" s="890"/>
    </row>
    <row r="176" spans="1:56" ht="22.5" customHeight="1" x14ac:dyDescent="0.2">
      <c r="A176" s="273"/>
      <c r="B176" s="272"/>
      <c r="C176" s="894"/>
      <c r="D176" s="895"/>
      <c r="E176" s="895"/>
      <c r="F176" s="895"/>
      <c r="G176" s="895"/>
      <c r="H176" s="895"/>
      <c r="I176" s="895"/>
      <c r="J176" s="895"/>
      <c r="K176" s="895"/>
      <c r="L176" s="895"/>
      <c r="M176" s="896"/>
      <c r="N176" s="875"/>
      <c r="O176" s="876"/>
      <c r="P176" s="877"/>
      <c r="Q176" s="878"/>
      <c r="R176" s="879"/>
      <c r="S176" s="880"/>
      <c r="T176" s="881"/>
      <c r="U176" s="882"/>
      <c r="V176" s="882"/>
      <c r="W176" s="882"/>
      <c r="X176" s="882"/>
      <c r="Y176" s="883"/>
      <c r="Z176" s="280" t="str">
        <f t="shared" si="54"/>
        <v/>
      </c>
      <c r="AA176" s="277" t="str">
        <f t="shared" si="55"/>
        <v/>
      </c>
      <c r="AB176" s="279" t="str">
        <f t="shared" si="56"/>
        <v/>
      </c>
      <c r="AC176" s="278" t="str">
        <f t="shared" si="57"/>
        <v/>
      </c>
      <c r="AD176" s="277" t="str">
        <f t="shared" si="58"/>
        <v/>
      </c>
      <c r="AE176" s="276" t="str">
        <f t="shared" si="59"/>
        <v/>
      </c>
      <c r="AF176" s="275" t="str">
        <f t="shared" si="60"/>
        <v/>
      </c>
      <c r="AG176" s="275" t="str">
        <f t="shared" si="61"/>
        <v/>
      </c>
      <c r="AH176" s="274" t="str">
        <f t="shared" si="62"/>
        <v/>
      </c>
      <c r="AI176" s="884"/>
      <c r="AJ176" s="885"/>
      <c r="AK176" s="885"/>
      <c r="AL176" s="885"/>
      <c r="AM176" s="885"/>
      <c r="AN176" s="886"/>
      <c r="AO176" s="262"/>
      <c r="AP176" s="887"/>
      <c r="AQ176" s="888"/>
      <c r="AR176" s="888"/>
      <c r="AS176" s="888"/>
      <c r="AT176" s="888"/>
      <c r="AU176" s="889"/>
      <c r="AV176" s="889"/>
      <c r="AW176" s="889"/>
      <c r="AX176" s="889"/>
      <c r="AY176" s="889"/>
      <c r="AZ176" s="889"/>
      <c r="BA176" s="889"/>
      <c r="BB176" s="889"/>
      <c r="BC176" s="889"/>
      <c r="BD176" s="890"/>
    </row>
    <row r="177" spans="1:56" ht="22.5" customHeight="1" x14ac:dyDescent="0.2">
      <c r="A177" s="273"/>
      <c r="B177" s="272"/>
      <c r="C177" s="894"/>
      <c r="D177" s="895"/>
      <c r="E177" s="895"/>
      <c r="F177" s="895"/>
      <c r="G177" s="895"/>
      <c r="H177" s="895"/>
      <c r="I177" s="895"/>
      <c r="J177" s="895"/>
      <c r="K177" s="895"/>
      <c r="L177" s="895"/>
      <c r="M177" s="896"/>
      <c r="N177" s="875"/>
      <c r="O177" s="876"/>
      <c r="P177" s="877"/>
      <c r="Q177" s="878"/>
      <c r="R177" s="879"/>
      <c r="S177" s="880"/>
      <c r="T177" s="881"/>
      <c r="U177" s="882"/>
      <c r="V177" s="882"/>
      <c r="W177" s="882"/>
      <c r="X177" s="882"/>
      <c r="Y177" s="883"/>
      <c r="Z177" s="280" t="str">
        <f t="shared" si="54"/>
        <v/>
      </c>
      <c r="AA177" s="277" t="str">
        <f t="shared" si="55"/>
        <v/>
      </c>
      <c r="AB177" s="279" t="str">
        <f t="shared" si="56"/>
        <v/>
      </c>
      <c r="AC177" s="278" t="str">
        <f t="shared" si="57"/>
        <v/>
      </c>
      <c r="AD177" s="277" t="str">
        <f t="shared" si="58"/>
        <v/>
      </c>
      <c r="AE177" s="276" t="str">
        <f t="shared" si="59"/>
        <v/>
      </c>
      <c r="AF177" s="275" t="str">
        <f t="shared" si="60"/>
        <v/>
      </c>
      <c r="AG177" s="275" t="str">
        <f t="shared" si="61"/>
        <v/>
      </c>
      <c r="AH177" s="274" t="str">
        <f t="shared" si="62"/>
        <v/>
      </c>
      <c r="AI177" s="884"/>
      <c r="AJ177" s="885"/>
      <c r="AK177" s="885"/>
      <c r="AL177" s="885"/>
      <c r="AM177" s="885"/>
      <c r="AN177" s="886"/>
      <c r="AO177" s="262"/>
      <c r="AP177" s="887"/>
      <c r="AQ177" s="888"/>
      <c r="AR177" s="888"/>
      <c r="AS177" s="888"/>
      <c r="AT177" s="888"/>
      <c r="AU177" s="889"/>
      <c r="AV177" s="889"/>
      <c r="AW177" s="889"/>
      <c r="AX177" s="889"/>
      <c r="AY177" s="889"/>
      <c r="AZ177" s="889"/>
      <c r="BA177" s="889"/>
      <c r="BB177" s="889"/>
      <c r="BC177" s="889"/>
      <c r="BD177" s="890"/>
    </row>
    <row r="178" spans="1:56" ht="22.5" customHeight="1" x14ac:dyDescent="0.2">
      <c r="A178" s="273"/>
      <c r="B178" s="272"/>
      <c r="C178" s="894"/>
      <c r="D178" s="895"/>
      <c r="E178" s="895"/>
      <c r="F178" s="895"/>
      <c r="G178" s="895"/>
      <c r="H178" s="895"/>
      <c r="I178" s="895"/>
      <c r="J178" s="895"/>
      <c r="K178" s="895"/>
      <c r="L178" s="895"/>
      <c r="M178" s="896"/>
      <c r="N178" s="875"/>
      <c r="O178" s="876"/>
      <c r="P178" s="877"/>
      <c r="Q178" s="878"/>
      <c r="R178" s="879"/>
      <c r="S178" s="880"/>
      <c r="T178" s="881"/>
      <c r="U178" s="882"/>
      <c r="V178" s="882"/>
      <c r="W178" s="882"/>
      <c r="X178" s="882"/>
      <c r="Y178" s="883"/>
      <c r="Z178" s="280" t="str">
        <f t="shared" si="54"/>
        <v/>
      </c>
      <c r="AA178" s="277" t="str">
        <f t="shared" si="55"/>
        <v/>
      </c>
      <c r="AB178" s="279" t="str">
        <f t="shared" si="56"/>
        <v/>
      </c>
      <c r="AC178" s="278" t="str">
        <f t="shared" si="57"/>
        <v/>
      </c>
      <c r="AD178" s="277" t="str">
        <f t="shared" si="58"/>
        <v/>
      </c>
      <c r="AE178" s="276" t="str">
        <f t="shared" si="59"/>
        <v/>
      </c>
      <c r="AF178" s="275" t="str">
        <f t="shared" si="60"/>
        <v/>
      </c>
      <c r="AG178" s="275" t="str">
        <f t="shared" si="61"/>
        <v/>
      </c>
      <c r="AH178" s="274" t="str">
        <f t="shared" si="62"/>
        <v/>
      </c>
      <c r="AI178" s="884"/>
      <c r="AJ178" s="885"/>
      <c r="AK178" s="885"/>
      <c r="AL178" s="885"/>
      <c r="AM178" s="885"/>
      <c r="AN178" s="886"/>
      <c r="AO178" s="262"/>
      <c r="AP178" s="887"/>
      <c r="AQ178" s="888"/>
      <c r="AR178" s="888"/>
      <c r="AS178" s="888"/>
      <c r="AT178" s="888"/>
      <c r="AU178" s="889"/>
      <c r="AV178" s="889"/>
      <c r="AW178" s="889"/>
      <c r="AX178" s="889"/>
      <c r="AY178" s="889"/>
      <c r="AZ178" s="889"/>
      <c r="BA178" s="889"/>
      <c r="BB178" s="889"/>
      <c r="BC178" s="889"/>
      <c r="BD178" s="890"/>
    </row>
    <row r="179" spans="1:56" ht="22.5" customHeight="1" x14ac:dyDescent="0.2">
      <c r="A179" s="273"/>
      <c r="B179" s="272"/>
      <c r="C179" s="894"/>
      <c r="D179" s="895"/>
      <c r="E179" s="895"/>
      <c r="F179" s="895"/>
      <c r="G179" s="895"/>
      <c r="H179" s="895"/>
      <c r="I179" s="895"/>
      <c r="J179" s="895"/>
      <c r="K179" s="895"/>
      <c r="L179" s="895"/>
      <c r="M179" s="896"/>
      <c r="N179" s="875"/>
      <c r="O179" s="876"/>
      <c r="P179" s="877"/>
      <c r="Q179" s="878"/>
      <c r="R179" s="879"/>
      <c r="S179" s="880"/>
      <c r="T179" s="881"/>
      <c r="U179" s="882"/>
      <c r="V179" s="882"/>
      <c r="W179" s="882"/>
      <c r="X179" s="882"/>
      <c r="Y179" s="883"/>
      <c r="Z179" s="280" t="str">
        <f t="shared" si="54"/>
        <v/>
      </c>
      <c r="AA179" s="277" t="str">
        <f t="shared" si="55"/>
        <v/>
      </c>
      <c r="AB179" s="279" t="str">
        <f t="shared" si="56"/>
        <v/>
      </c>
      <c r="AC179" s="278" t="str">
        <f t="shared" si="57"/>
        <v/>
      </c>
      <c r="AD179" s="277" t="str">
        <f t="shared" si="58"/>
        <v/>
      </c>
      <c r="AE179" s="276" t="str">
        <f t="shared" si="59"/>
        <v/>
      </c>
      <c r="AF179" s="275" t="str">
        <f t="shared" si="60"/>
        <v/>
      </c>
      <c r="AG179" s="275" t="str">
        <f t="shared" si="61"/>
        <v/>
      </c>
      <c r="AH179" s="274" t="str">
        <f t="shared" si="62"/>
        <v/>
      </c>
      <c r="AI179" s="884"/>
      <c r="AJ179" s="885"/>
      <c r="AK179" s="885"/>
      <c r="AL179" s="885"/>
      <c r="AM179" s="885"/>
      <c r="AN179" s="886"/>
      <c r="AO179" s="262"/>
      <c r="AP179" s="887"/>
      <c r="AQ179" s="888"/>
      <c r="AR179" s="888"/>
      <c r="AS179" s="888"/>
      <c r="AT179" s="888"/>
      <c r="AU179" s="889"/>
      <c r="AV179" s="889"/>
      <c r="AW179" s="889"/>
      <c r="AX179" s="889"/>
      <c r="AY179" s="889"/>
      <c r="AZ179" s="889"/>
      <c r="BA179" s="889"/>
      <c r="BB179" s="889"/>
      <c r="BC179" s="889"/>
      <c r="BD179" s="890"/>
    </row>
    <row r="180" spans="1:56" ht="22.5" customHeight="1" x14ac:dyDescent="0.2">
      <c r="A180" s="273"/>
      <c r="B180" s="272"/>
      <c r="C180" s="894"/>
      <c r="D180" s="895"/>
      <c r="E180" s="895"/>
      <c r="F180" s="895"/>
      <c r="G180" s="895"/>
      <c r="H180" s="895"/>
      <c r="I180" s="895"/>
      <c r="J180" s="895"/>
      <c r="K180" s="895"/>
      <c r="L180" s="895"/>
      <c r="M180" s="896"/>
      <c r="N180" s="875"/>
      <c r="O180" s="876"/>
      <c r="P180" s="877"/>
      <c r="Q180" s="878"/>
      <c r="R180" s="879"/>
      <c r="S180" s="880"/>
      <c r="T180" s="881"/>
      <c r="U180" s="882"/>
      <c r="V180" s="882"/>
      <c r="W180" s="882"/>
      <c r="X180" s="882"/>
      <c r="Y180" s="883"/>
      <c r="Z180" s="280" t="str">
        <f t="shared" si="54"/>
        <v/>
      </c>
      <c r="AA180" s="277" t="str">
        <f t="shared" si="55"/>
        <v/>
      </c>
      <c r="AB180" s="279" t="str">
        <f t="shared" si="56"/>
        <v/>
      </c>
      <c r="AC180" s="278" t="str">
        <f t="shared" si="57"/>
        <v/>
      </c>
      <c r="AD180" s="277" t="str">
        <f t="shared" si="58"/>
        <v/>
      </c>
      <c r="AE180" s="276" t="str">
        <f t="shared" si="59"/>
        <v/>
      </c>
      <c r="AF180" s="275" t="str">
        <f t="shared" si="60"/>
        <v/>
      </c>
      <c r="AG180" s="275" t="str">
        <f t="shared" si="61"/>
        <v/>
      </c>
      <c r="AH180" s="274" t="str">
        <f t="shared" si="62"/>
        <v/>
      </c>
      <c r="AI180" s="884"/>
      <c r="AJ180" s="885"/>
      <c r="AK180" s="885"/>
      <c r="AL180" s="885"/>
      <c r="AM180" s="885"/>
      <c r="AN180" s="886"/>
      <c r="AO180" s="262"/>
      <c r="AP180" s="887"/>
      <c r="AQ180" s="888"/>
      <c r="AR180" s="888"/>
      <c r="AS180" s="888"/>
      <c r="AT180" s="888"/>
      <c r="AU180" s="889"/>
      <c r="AV180" s="889"/>
      <c r="AW180" s="889"/>
      <c r="AX180" s="889"/>
      <c r="AY180" s="889"/>
      <c r="AZ180" s="889"/>
      <c r="BA180" s="889"/>
      <c r="BB180" s="889"/>
      <c r="BC180" s="889"/>
      <c r="BD180" s="890"/>
    </row>
    <row r="181" spans="1:56" ht="22.5" customHeight="1" x14ac:dyDescent="0.2">
      <c r="A181" s="273"/>
      <c r="B181" s="272"/>
      <c r="C181" s="894"/>
      <c r="D181" s="895"/>
      <c r="E181" s="895"/>
      <c r="F181" s="895"/>
      <c r="G181" s="895"/>
      <c r="H181" s="895"/>
      <c r="I181" s="895"/>
      <c r="J181" s="895"/>
      <c r="K181" s="895"/>
      <c r="L181" s="895"/>
      <c r="M181" s="896"/>
      <c r="N181" s="875"/>
      <c r="O181" s="876"/>
      <c r="P181" s="877"/>
      <c r="Q181" s="878"/>
      <c r="R181" s="879"/>
      <c r="S181" s="880"/>
      <c r="T181" s="881"/>
      <c r="U181" s="882"/>
      <c r="V181" s="882"/>
      <c r="W181" s="882"/>
      <c r="X181" s="882"/>
      <c r="Y181" s="883"/>
      <c r="Z181" s="269" t="str">
        <f t="shared" si="54"/>
        <v/>
      </c>
      <c r="AA181" s="266" t="str">
        <f t="shared" si="55"/>
        <v/>
      </c>
      <c r="AB181" s="268" t="str">
        <f t="shared" si="56"/>
        <v/>
      </c>
      <c r="AC181" s="267" t="str">
        <f t="shared" si="57"/>
        <v/>
      </c>
      <c r="AD181" s="266" t="str">
        <f t="shared" si="58"/>
        <v/>
      </c>
      <c r="AE181" s="265" t="str">
        <f t="shared" si="59"/>
        <v/>
      </c>
      <c r="AF181" s="264" t="str">
        <f t="shared" si="60"/>
        <v/>
      </c>
      <c r="AG181" s="264" t="str">
        <f t="shared" si="61"/>
        <v/>
      </c>
      <c r="AH181" s="263" t="str">
        <f t="shared" si="62"/>
        <v/>
      </c>
      <c r="AI181" s="884"/>
      <c r="AJ181" s="885"/>
      <c r="AK181" s="885"/>
      <c r="AL181" s="885"/>
      <c r="AM181" s="885"/>
      <c r="AN181" s="886"/>
      <c r="AO181" s="262"/>
      <c r="AP181" s="887"/>
      <c r="AQ181" s="888"/>
      <c r="AR181" s="888"/>
      <c r="AS181" s="888"/>
      <c r="AT181" s="888"/>
      <c r="AU181" s="889"/>
      <c r="AV181" s="889"/>
      <c r="AW181" s="889"/>
      <c r="AX181" s="889"/>
      <c r="AY181" s="889"/>
      <c r="AZ181" s="889"/>
      <c r="BA181" s="889"/>
      <c r="BB181" s="889"/>
      <c r="BC181" s="889"/>
      <c r="BD181" s="890"/>
    </row>
    <row r="182" spans="1:56" ht="22.5" customHeight="1" x14ac:dyDescent="0.2">
      <c r="A182" s="273"/>
      <c r="B182" s="272"/>
      <c r="C182" s="894"/>
      <c r="D182" s="895"/>
      <c r="E182" s="895"/>
      <c r="F182" s="895"/>
      <c r="G182" s="895"/>
      <c r="H182" s="895"/>
      <c r="I182" s="895"/>
      <c r="J182" s="895"/>
      <c r="K182" s="895"/>
      <c r="L182" s="895"/>
      <c r="M182" s="896"/>
      <c r="N182" s="875"/>
      <c r="O182" s="876"/>
      <c r="P182" s="877"/>
      <c r="Q182" s="878"/>
      <c r="R182" s="879"/>
      <c r="S182" s="880"/>
      <c r="T182" s="881"/>
      <c r="U182" s="882"/>
      <c r="V182" s="882"/>
      <c r="W182" s="882"/>
      <c r="X182" s="882"/>
      <c r="Y182" s="883"/>
      <c r="Z182" s="280" t="str">
        <f t="shared" si="54"/>
        <v/>
      </c>
      <c r="AA182" s="277" t="str">
        <f t="shared" si="55"/>
        <v/>
      </c>
      <c r="AB182" s="279" t="str">
        <f t="shared" si="56"/>
        <v/>
      </c>
      <c r="AC182" s="278" t="str">
        <f t="shared" si="57"/>
        <v/>
      </c>
      <c r="AD182" s="277" t="str">
        <f t="shared" si="58"/>
        <v/>
      </c>
      <c r="AE182" s="276" t="str">
        <f t="shared" si="59"/>
        <v/>
      </c>
      <c r="AF182" s="275" t="str">
        <f t="shared" si="60"/>
        <v/>
      </c>
      <c r="AG182" s="275" t="str">
        <f t="shared" si="61"/>
        <v/>
      </c>
      <c r="AH182" s="274" t="str">
        <f t="shared" si="62"/>
        <v/>
      </c>
      <c r="AI182" s="884"/>
      <c r="AJ182" s="885"/>
      <c r="AK182" s="885"/>
      <c r="AL182" s="885"/>
      <c r="AM182" s="885"/>
      <c r="AN182" s="886"/>
      <c r="AO182" s="262"/>
      <c r="AP182" s="887"/>
      <c r="AQ182" s="888"/>
      <c r="AR182" s="888"/>
      <c r="AS182" s="888"/>
      <c r="AT182" s="888"/>
      <c r="AU182" s="889"/>
      <c r="AV182" s="889"/>
      <c r="AW182" s="889"/>
      <c r="AX182" s="889"/>
      <c r="AY182" s="889"/>
      <c r="AZ182" s="889"/>
      <c r="BA182" s="889"/>
      <c r="BB182" s="889"/>
      <c r="BC182" s="889"/>
      <c r="BD182" s="890"/>
    </row>
    <row r="183" spans="1:56" ht="22.5" customHeight="1" x14ac:dyDescent="0.2">
      <c r="A183" s="273"/>
      <c r="B183" s="272"/>
      <c r="C183" s="894"/>
      <c r="D183" s="895"/>
      <c r="E183" s="895"/>
      <c r="F183" s="895"/>
      <c r="G183" s="895"/>
      <c r="H183" s="895"/>
      <c r="I183" s="895"/>
      <c r="J183" s="895"/>
      <c r="K183" s="895"/>
      <c r="L183" s="895"/>
      <c r="M183" s="896"/>
      <c r="N183" s="875"/>
      <c r="O183" s="876"/>
      <c r="P183" s="877"/>
      <c r="Q183" s="878"/>
      <c r="R183" s="879"/>
      <c r="S183" s="880"/>
      <c r="T183" s="881"/>
      <c r="U183" s="882"/>
      <c r="V183" s="882"/>
      <c r="W183" s="882"/>
      <c r="X183" s="882"/>
      <c r="Y183" s="883"/>
      <c r="Z183" s="269" t="str">
        <f t="shared" si="54"/>
        <v/>
      </c>
      <c r="AA183" s="266" t="str">
        <f t="shared" si="55"/>
        <v/>
      </c>
      <c r="AB183" s="268" t="str">
        <f t="shared" si="56"/>
        <v/>
      </c>
      <c r="AC183" s="267" t="str">
        <f t="shared" si="57"/>
        <v/>
      </c>
      <c r="AD183" s="266" t="str">
        <f t="shared" si="58"/>
        <v/>
      </c>
      <c r="AE183" s="265" t="str">
        <f t="shared" si="59"/>
        <v/>
      </c>
      <c r="AF183" s="264" t="str">
        <f t="shared" si="60"/>
        <v/>
      </c>
      <c r="AG183" s="264" t="str">
        <f t="shared" si="61"/>
        <v/>
      </c>
      <c r="AH183" s="263" t="str">
        <f t="shared" si="62"/>
        <v/>
      </c>
      <c r="AI183" s="884"/>
      <c r="AJ183" s="885"/>
      <c r="AK183" s="885"/>
      <c r="AL183" s="885"/>
      <c r="AM183" s="885"/>
      <c r="AN183" s="886"/>
      <c r="AO183" s="262"/>
      <c r="AP183" s="887"/>
      <c r="AQ183" s="888"/>
      <c r="AR183" s="888"/>
      <c r="AS183" s="888"/>
      <c r="AT183" s="888"/>
      <c r="AU183" s="889"/>
      <c r="AV183" s="889"/>
      <c r="AW183" s="889"/>
      <c r="AX183" s="889"/>
      <c r="AY183" s="889"/>
      <c r="AZ183" s="889"/>
      <c r="BA183" s="889"/>
      <c r="BB183" s="889"/>
      <c r="BC183" s="889"/>
      <c r="BD183" s="890"/>
    </row>
    <row r="184" spans="1:56" ht="22.5" customHeight="1" x14ac:dyDescent="0.2">
      <c r="A184" s="273"/>
      <c r="B184" s="272"/>
      <c r="C184" s="894"/>
      <c r="D184" s="895"/>
      <c r="E184" s="895"/>
      <c r="F184" s="895"/>
      <c r="G184" s="895"/>
      <c r="H184" s="895"/>
      <c r="I184" s="895"/>
      <c r="J184" s="895"/>
      <c r="K184" s="895"/>
      <c r="L184" s="895"/>
      <c r="M184" s="896"/>
      <c r="N184" s="875"/>
      <c r="O184" s="876"/>
      <c r="P184" s="877"/>
      <c r="Q184" s="878"/>
      <c r="R184" s="879"/>
      <c r="S184" s="880"/>
      <c r="T184" s="881"/>
      <c r="U184" s="882"/>
      <c r="V184" s="882"/>
      <c r="W184" s="882"/>
      <c r="X184" s="882"/>
      <c r="Y184" s="883"/>
      <c r="Z184" s="280" t="str">
        <f t="shared" si="54"/>
        <v/>
      </c>
      <c r="AA184" s="277" t="str">
        <f t="shared" si="55"/>
        <v/>
      </c>
      <c r="AB184" s="279" t="str">
        <f t="shared" si="56"/>
        <v/>
      </c>
      <c r="AC184" s="278" t="str">
        <f t="shared" si="57"/>
        <v/>
      </c>
      <c r="AD184" s="277" t="str">
        <f t="shared" si="58"/>
        <v/>
      </c>
      <c r="AE184" s="276" t="str">
        <f t="shared" si="59"/>
        <v/>
      </c>
      <c r="AF184" s="275" t="str">
        <f t="shared" si="60"/>
        <v/>
      </c>
      <c r="AG184" s="275" t="str">
        <f t="shared" si="61"/>
        <v/>
      </c>
      <c r="AH184" s="274" t="str">
        <f t="shared" si="62"/>
        <v/>
      </c>
      <c r="AI184" s="884"/>
      <c r="AJ184" s="885"/>
      <c r="AK184" s="885"/>
      <c r="AL184" s="885"/>
      <c r="AM184" s="885"/>
      <c r="AN184" s="886"/>
      <c r="AO184" s="262"/>
      <c r="AP184" s="887"/>
      <c r="AQ184" s="888"/>
      <c r="AR184" s="888"/>
      <c r="AS184" s="888"/>
      <c r="AT184" s="888"/>
      <c r="AU184" s="889"/>
      <c r="AV184" s="889"/>
      <c r="AW184" s="889"/>
      <c r="AX184" s="889"/>
      <c r="AY184" s="889"/>
      <c r="AZ184" s="889"/>
      <c r="BA184" s="889"/>
      <c r="BB184" s="889"/>
      <c r="BC184" s="889"/>
      <c r="BD184" s="890"/>
    </row>
    <row r="185" spans="1:56" ht="22.5" customHeight="1" x14ac:dyDescent="0.2">
      <c r="A185" s="273"/>
      <c r="B185" s="272"/>
      <c r="C185" s="894"/>
      <c r="D185" s="895"/>
      <c r="E185" s="895"/>
      <c r="F185" s="895"/>
      <c r="G185" s="895"/>
      <c r="H185" s="895"/>
      <c r="I185" s="895"/>
      <c r="J185" s="895"/>
      <c r="K185" s="895"/>
      <c r="L185" s="895"/>
      <c r="M185" s="896"/>
      <c r="N185" s="875"/>
      <c r="O185" s="876"/>
      <c r="P185" s="877"/>
      <c r="Q185" s="878"/>
      <c r="R185" s="879"/>
      <c r="S185" s="880"/>
      <c r="T185" s="881"/>
      <c r="U185" s="882"/>
      <c r="V185" s="882"/>
      <c r="W185" s="882"/>
      <c r="X185" s="882"/>
      <c r="Y185" s="883"/>
      <c r="Z185" s="269" t="str">
        <f t="shared" si="54"/>
        <v/>
      </c>
      <c r="AA185" s="266" t="str">
        <f t="shared" si="55"/>
        <v/>
      </c>
      <c r="AB185" s="268" t="str">
        <f t="shared" si="56"/>
        <v/>
      </c>
      <c r="AC185" s="267" t="str">
        <f t="shared" si="57"/>
        <v/>
      </c>
      <c r="AD185" s="266" t="str">
        <f t="shared" si="58"/>
        <v/>
      </c>
      <c r="AE185" s="265" t="str">
        <f t="shared" si="59"/>
        <v/>
      </c>
      <c r="AF185" s="264" t="str">
        <f t="shared" si="60"/>
        <v/>
      </c>
      <c r="AG185" s="264" t="str">
        <f t="shared" si="61"/>
        <v/>
      </c>
      <c r="AH185" s="263" t="str">
        <f t="shared" si="62"/>
        <v/>
      </c>
      <c r="AI185" s="884"/>
      <c r="AJ185" s="885"/>
      <c r="AK185" s="885"/>
      <c r="AL185" s="885"/>
      <c r="AM185" s="885"/>
      <c r="AN185" s="886"/>
      <c r="AO185" s="262"/>
      <c r="AP185" s="887"/>
      <c r="AQ185" s="888"/>
      <c r="AR185" s="888"/>
      <c r="AS185" s="888"/>
      <c r="AT185" s="888"/>
      <c r="AU185" s="889"/>
      <c r="AV185" s="889"/>
      <c r="AW185" s="889"/>
      <c r="AX185" s="889"/>
      <c r="AY185" s="889"/>
      <c r="AZ185" s="889"/>
      <c r="BA185" s="889"/>
      <c r="BB185" s="889"/>
      <c r="BC185" s="889"/>
      <c r="BD185" s="890"/>
    </row>
    <row r="186" spans="1:56" ht="22.5" customHeight="1" x14ac:dyDescent="0.2">
      <c r="A186" s="273"/>
      <c r="B186" s="272"/>
      <c r="C186" s="894"/>
      <c r="D186" s="895"/>
      <c r="E186" s="895"/>
      <c r="F186" s="895"/>
      <c r="G186" s="895"/>
      <c r="H186" s="895"/>
      <c r="I186" s="895"/>
      <c r="J186" s="895"/>
      <c r="K186" s="895"/>
      <c r="L186" s="895"/>
      <c r="M186" s="896"/>
      <c r="N186" s="875"/>
      <c r="O186" s="876"/>
      <c r="P186" s="877"/>
      <c r="Q186" s="878"/>
      <c r="R186" s="879"/>
      <c r="S186" s="880"/>
      <c r="T186" s="881"/>
      <c r="U186" s="882"/>
      <c r="V186" s="882"/>
      <c r="W186" s="882"/>
      <c r="X186" s="882"/>
      <c r="Y186" s="883"/>
      <c r="Z186" s="280" t="str">
        <f t="shared" si="54"/>
        <v/>
      </c>
      <c r="AA186" s="277" t="str">
        <f t="shared" si="55"/>
        <v/>
      </c>
      <c r="AB186" s="279" t="str">
        <f t="shared" si="56"/>
        <v/>
      </c>
      <c r="AC186" s="278" t="str">
        <f t="shared" si="57"/>
        <v/>
      </c>
      <c r="AD186" s="277" t="str">
        <f t="shared" si="58"/>
        <v/>
      </c>
      <c r="AE186" s="276" t="str">
        <f t="shared" si="59"/>
        <v/>
      </c>
      <c r="AF186" s="275" t="str">
        <f t="shared" si="60"/>
        <v/>
      </c>
      <c r="AG186" s="275" t="str">
        <f t="shared" si="61"/>
        <v/>
      </c>
      <c r="AH186" s="274" t="str">
        <f t="shared" si="62"/>
        <v/>
      </c>
      <c r="AI186" s="884"/>
      <c r="AJ186" s="885"/>
      <c r="AK186" s="885"/>
      <c r="AL186" s="885"/>
      <c r="AM186" s="885"/>
      <c r="AN186" s="886"/>
      <c r="AO186" s="262"/>
      <c r="AP186" s="887"/>
      <c r="AQ186" s="888"/>
      <c r="AR186" s="888"/>
      <c r="AS186" s="888"/>
      <c r="AT186" s="888"/>
      <c r="AU186" s="889"/>
      <c r="AV186" s="889"/>
      <c r="AW186" s="889"/>
      <c r="AX186" s="889"/>
      <c r="AY186" s="889"/>
      <c r="AZ186" s="889"/>
      <c r="BA186" s="889"/>
      <c r="BB186" s="889"/>
      <c r="BC186" s="889"/>
      <c r="BD186" s="890"/>
    </row>
    <row r="187" spans="1:56" ht="22.5" customHeight="1" x14ac:dyDescent="0.2">
      <c r="A187" s="273"/>
      <c r="B187" s="272"/>
      <c r="C187" s="894"/>
      <c r="D187" s="895"/>
      <c r="E187" s="895"/>
      <c r="F187" s="895"/>
      <c r="G187" s="895"/>
      <c r="H187" s="895"/>
      <c r="I187" s="895"/>
      <c r="J187" s="895"/>
      <c r="K187" s="895"/>
      <c r="L187" s="895"/>
      <c r="M187" s="896"/>
      <c r="N187" s="875"/>
      <c r="O187" s="876"/>
      <c r="P187" s="877"/>
      <c r="Q187" s="878"/>
      <c r="R187" s="879"/>
      <c r="S187" s="880"/>
      <c r="T187" s="881"/>
      <c r="U187" s="882"/>
      <c r="V187" s="882"/>
      <c r="W187" s="882"/>
      <c r="X187" s="882"/>
      <c r="Y187" s="883"/>
      <c r="Z187" s="269" t="str">
        <f t="shared" si="54"/>
        <v/>
      </c>
      <c r="AA187" s="266" t="str">
        <f t="shared" si="55"/>
        <v/>
      </c>
      <c r="AB187" s="268" t="str">
        <f t="shared" si="56"/>
        <v/>
      </c>
      <c r="AC187" s="267" t="str">
        <f t="shared" si="57"/>
        <v/>
      </c>
      <c r="AD187" s="266" t="str">
        <f t="shared" si="58"/>
        <v/>
      </c>
      <c r="AE187" s="265" t="str">
        <f t="shared" si="59"/>
        <v/>
      </c>
      <c r="AF187" s="264" t="str">
        <f t="shared" si="60"/>
        <v/>
      </c>
      <c r="AG187" s="264" t="str">
        <f t="shared" si="61"/>
        <v/>
      </c>
      <c r="AH187" s="263" t="str">
        <f t="shared" si="62"/>
        <v/>
      </c>
      <c r="AI187" s="884"/>
      <c r="AJ187" s="885"/>
      <c r="AK187" s="885"/>
      <c r="AL187" s="885"/>
      <c r="AM187" s="885"/>
      <c r="AN187" s="886"/>
      <c r="AO187" s="262"/>
      <c r="AP187" s="887"/>
      <c r="AQ187" s="888"/>
      <c r="AR187" s="888"/>
      <c r="AS187" s="888"/>
      <c r="AT187" s="888"/>
      <c r="AU187" s="889"/>
      <c r="AV187" s="889"/>
      <c r="AW187" s="889"/>
      <c r="AX187" s="889"/>
      <c r="AY187" s="889"/>
      <c r="AZ187" s="889"/>
      <c r="BA187" s="889"/>
      <c r="BB187" s="889"/>
      <c r="BC187" s="889"/>
      <c r="BD187" s="890"/>
    </row>
    <row r="188" spans="1:56" ht="22.5" customHeight="1" x14ac:dyDescent="0.2">
      <c r="A188" s="273"/>
      <c r="B188" s="272"/>
      <c r="C188" s="894"/>
      <c r="D188" s="895"/>
      <c r="E188" s="895"/>
      <c r="F188" s="895"/>
      <c r="G188" s="895"/>
      <c r="H188" s="895"/>
      <c r="I188" s="895"/>
      <c r="J188" s="895"/>
      <c r="K188" s="895"/>
      <c r="L188" s="895"/>
      <c r="M188" s="896"/>
      <c r="N188" s="875"/>
      <c r="O188" s="876"/>
      <c r="P188" s="877"/>
      <c r="Q188" s="878"/>
      <c r="R188" s="879"/>
      <c r="S188" s="880"/>
      <c r="T188" s="881"/>
      <c r="U188" s="882"/>
      <c r="V188" s="882"/>
      <c r="W188" s="882"/>
      <c r="X188" s="882"/>
      <c r="Y188" s="883"/>
      <c r="Z188" s="280" t="str">
        <f t="shared" si="54"/>
        <v/>
      </c>
      <c r="AA188" s="277" t="str">
        <f t="shared" si="55"/>
        <v/>
      </c>
      <c r="AB188" s="279" t="str">
        <f t="shared" si="56"/>
        <v/>
      </c>
      <c r="AC188" s="278" t="str">
        <f t="shared" si="57"/>
        <v/>
      </c>
      <c r="AD188" s="277" t="str">
        <f t="shared" si="58"/>
        <v/>
      </c>
      <c r="AE188" s="276" t="str">
        <f t="shared" si="59"/>
        <v/>
      </c>
      <c r="AF188" s="275" t="str">
        <f t="shared" si="60"/>
        <v/>
      </c>
      <c r="AG188" s="275" t="str">
        <f t="shared" si="61"/>
        <v/>
      </c>
      <c r="AH188" s="274" t="str">
        <f t="shared" si="62"/>
        <v/>
      </c>
      <c r="AI188" s="884"/>
      <c r="AJ188" s="885"/>
      <c r="AK188" s="885"/>
      <c r="AL188" s="885"/>
      <c r="AM188" s="885"/>
      <c r="AN188" s="886"/>
      <c r="AO188" s="262"/>
      <c r="AP188" s="887"/>
      <c r="AQ188" s="888"/>
      <c r="AR188" s="888"/>
      <c r="AS188" s="888"/>
      <c r="AT188" s="888"/>
      <c r="AU188" s="889"/>
      <c r="AV188" s="889"/>
      <c r="AW188" s="889"/>
      <c r="AX188" s="889"/>
      <c r="AY188" s="889"/>
      <c r="AZ188" s="889"/>
      <c r="BA188" s="889"/>
      <c r="BB188" s="889"/>
      <c r="BC188" s="889"/>
      <c r="BD188" s="890"/>
    </row>
    <row r="189" spans="1:56" ht="22.5" customHeight="1" x14ac:dyDescent="0.2">
      <c r="A189" s="273"/>
      <c r="B189" s="272"/>
      <c r="C189" s="894"/>
      <c r="D189" s="895"/>
      <c r="E189" s="895"/>
      <c r="F189" s="895"/>
      <c r="G189" s="895"/>
      <c r="H189" s="895"/>
      <c r="I189" s="895"/>
      <c r="J189" s="895"/>
      <c r="K189" s="895"/>
      <c r="L189" s="895"/>
      <c r="M189" s="896"/>
      <c r="N189" s="875"/>
      <c r="O189" s="876"/>
      <c r="P189" s="877"/>
      <c r="Q189" s="878"/>
      <c r="R189" s="879"/>
      <c r="S189" s="880"/>
      <c r="T189" s="881"/>
      <c r="U189" s="882"/>
      <c r="V189" s="882"/>
      <c r="W189" s="882"/>
      <c r="X189" s="882"/>
      <c r="Y189" s="883"/>
      <c r="Z189" s="269" t="str">
        <f t="shared" si="54"/>
        <v/>
      </c>
      <c r="AA189" s="266" t="str">
        <f t="shared" si="55"/>
        <v/>
      </c>
      <c r="AB189" s="268" t="str">
        <f t="shared" si="56"/>
        <v/>
      </c>
      <c r="AC189" s="267" t="str">
        <f t="shared" si="57"/>
        <v/>
      </c>
      <c r="AD189" s="266" t="str">
        <f t="shared" si="58"/>
        <v/>
      </c>
      <c r="AE189" s="265" t="str">
        <f t="shared" si="59"/>
        <v/>
      </c>
      <c r="AF189" s="264" t="str">
        <f t="shared" si="60"/>
        <v/>
      </c>
      <c r="AG189" s="264" t="str">
        <f t="shared" si="61"/>
        <v/>
      </c>
      <c r="AH189" s="263" t="str">
        <f t="shared" si="62"/>
        <v/>
      </c>
      <c r="AI189" s="884"/>
      <c r="AJ189" s="885"/>
      <c r="AK189" s="885"/>
      <c r="AL189" s="885"/>
      <c r="AM189" s="885"/>
      <c r="AN189" s="886"/>
      <c r="AO189" s="262"/>
      <c r="AP189" s="887"/>
      <c r="AQ189" s="888"/>
      <c r="AR189" s="888"/>
      <c r="AS189" s="888"/>
      <c r="AT189" s="888"/>
      <c r="AU189" s="889"/>
      <c r="AV189" s="889"/>
      <c r="AW189" s="889"/>
      <c r="AX189" s="889"/>
      <c r="AY189" s="889"/>
      <c r="AZ189" s="889"/>
      <c r="BA189" s="889"/>
      <c r="BB189" s="889"/>
      <c r="BC189" s="889"/>
      <c r="BD189" s="890"/>
    </row>
    <row r="190" spans="1:56" ht="22.5" customHeight="1" thickBot="1" x14ac:dyDescent="0.25">
      <c r="A190" s="271"/>
      <c r="B190" s="270"/>
      <c r="C190" s="961"/>
      <c r="D190" s="962"/>
      <c r="E190" s="962"/>
      <c r="F190" s="962"/>
      <c r="G190" s="962"/>
      <c r="H190" s="962"/>
      <c r="I190" s="962"/>
      <c r="J190" s="962"/>
      <c r="K190" s="962"/>
      <c r="L190" s="962"/>
      <c r="M190" s="963"/>
      <c r="N190" s="875"/>
      <c r="O190" s="876"/>
      <c r="P190" s="877"/>
      <c r="Q190" s="878"/>
      <c r="R190" s="879"/>
      <c r="S190" s="880"/>
      <c r="T190" s="881"/>
      <c r="U190" s="882"/>
      <c r="V190" s="882"/>
      <c r="W190" s="882"/>
      <c r="X190" s="882"/>
      <c r="Y190" s="883"/>
      <c r="Z190" s="269" t="str">
        <f t="shared" si="54"/>
        <v/>
      </c>
      <c r="AA190" s="266" t="str">
        <f t="shared" si="55"/>
        <v/>
      </c>
      <c r="AB190" s="268" t="str">
        <f t="shared" si="56"/>
        <v/>
      </c>
      <c r="AC190" s="267" t="str">
        <f t="shared" si="57"/>
        <v/>
      </c>
      <c r="AD190" s="266" t="str">
        <f t="shared" si="58"/>
        <v/>
      </c>
      <c r="AE190" s="265" t="str">
        <f t="shared" si="59"/>
        <v/>
      </c>
      <c r="AF190" s="264" t="str">
        <f t="shared" si="60"/>
        <v/>
      </c>
      <c r="AG190" s="264" t="str">
        <f t="shared" si="61"/>
        <v/>
      </c>
      <c r="AH190" s="263" t="str">
        <f t="shared" si="62"/>
        <v/>
      </c>
      <c r="AI190" s="964"/>
      <c r="AJ190" s="965"/>
      <c r="AK190" s="965"/>
      <c r="AL190" s="965"/>
      <c r="AM190" s="965"/>
      <c r="AN190" s="966"/>
      <c r="AO190" s="262"/>
      <c r="AP190" s="930"/>
      <c r="AQ190" s="931"/>
      <c r="AR190" s="931"/>
      <c r="AS190" s="931"/>
      <c r="AT190" s="931"/>
      <c r="AU190" s="924"/>
      <c r="AV190" s="924"/>
      <c r="AW190" s="924"/>
      <c r="AX190" s="924"/>
      <c r="AY190" s="924"/>
      <c r="AZ190" s="924"/>
      <c r="BA190" s="924"/>
      <c r="BB190" s="924"/>
      <c r="BC190" s="924"/>
      <c r="BD190" s="925"/>
    </row>
    <row r="191" spans="1:56" ht="22.5" customHeight="1" thickTop="1" thickBot="1" x14ac:dyDescent="0.2">
      <c r="A191" s="261"/>
      <c r="B191" s="260"/>
      <c r="C191" s="952" t="s">
        <v>161</v>
      </c>
      <c r="D191" s="953"/>
      <c r="E191" s="953"/>
      <c r="F191" s="953"/>
      <c r="G191" s="953"/>
      <c r="H191" s="953"/>
      <c r="I191" s="953"/>
      <c r="J191" s="953"/>
      <c r="K191" s="953"/>
      <c r="L191" s="953"/>
      <c r="M191" s="953"/>
      <c r="N191" s="953"/>
      <c r="O191" s="953"/>
      <c r="P191" s="953"/>
      <c r="Q191" s="953"/>
      <c r="R191" s="953"/>
      <c r="S191" s="953"/>
      <c r="T191" s="953"/>
      <c r="U191" s="953"/>
      <c r="V191" s="953"/>
      <c r="W191" s="953"/>
      <c r="X191" s="953"/>
      <c r="Y191" s="954"/>
      <c r="Z191" s="259" t="str">
        <f>IF($C170="","",LEFT(RIGHT(" " &amp;SUMPRODUCT(ROUND((N170:N190)*(T170:T190),0)),9),1))</f>
        <v/>
      </c>
      <c r="AA191" s="256" t="str">
        <f>IF($C170="","",LEFT(RIGHT(" " &amp;SUMPRODUCT(ROUND((N170:N190)*(T170:T190),0)),8),1))</f>
        <v/>
      </c>
      <c r="AB191" s="258" t="str">
        <f>IF($C170="","",LEFT(RIGHT(" " &amp;SUMPRODUCT(ROUND((N170:N190)*(T170:T190),0)),7),1))</f>
        <v/>
      </c>
      <c r="AC191" s="257" t="str">
        <f>IF($C170="","",LEFT(RIGHT(" " &amp;SUMPRODUCT(ROUND((N170:N190)*(T170:T190),0)),6),1))</f>
        <v/>
      </c>
      <c r="AD191" s="256" t="str">
        <f>IF($C170="","",LEFT(RIGHT(" " &amp;SUMPRODUCT(ROUND((N170:N190)*(T170:T190),0)),5),1))</f>
        <v/>
      </c>
      <c r="AE191" s="255" t="str">
        <f>IF($C170="","",LEFT(RIGHT(" " &amp;SUMPRODUCT(ROUND((N170:N190)*(T170:T190),0)),4),1))</f>
        <v/>
      </c>
      <c r="AF191" s="254" t="str">
        <f>IF($C170="","",LEFT(RIGHT(" " &amp;SUMPRODUCT(ROUND((N170:N190)*(T170:T190),0)),3),1))</f>
        <v/>
      </c>
      <c r="AG191" s="254" t="str">
        <f>IF($C170="","",LEFT(RIGHT(" " &amp;SUMPRODUCT(ROUND((N170:N190)*(T170:T190),0)),2),1))</f>
        <v/>
      </c>
      <c r="AH191" s="253" t="str">
        <f>IF($C170="","",LEFT(RIGHT(" " &amp;SUMPRODUCT(ROUND((N170:N190)*(T170:T190),0)),1),1))</f>
        <v/>
      </c>
      <c r="AI191" s="955"/>
      <c r="AJ191" s="956"/>
      <c r="AK191" s="956"/>
      <c r="AL191" s="956"/>
      <c r="AM191" s="956"/>
      <c r="AN191" s="957"/>
      <c r="BD191" s="252" t="s">
        <v>160</v>
      </c>
    </row>
    <row r="192" spans="1:56" ht="11.25" customHeight="1" thickTop="1" x14ac:dyDescent="0.2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</row>
    <row r="193" spans="1:56" ht="24" customHeight="1" x14ac:dyDescent="0.2">
      <c r="A193" s="950" t="s">
        <v>171</v>
      </c>
      <c r="B193" s="950"/>
      <c r="C193" s="950"/>
      <c r="D193" s="951" t="str">
        <f>IF($AL$7="","",$AL$7)</f>
        <v/>
      </c>
      <c r="E193" s="951"/>
      <c r="F193" s="951"/>
      <c r="G193" s="951"/>
      <c r="H193" s="951"/>
      <c r="I193" s="951"/>
      <c r="J193" s="951"/>
      <c r="Q193" s="830" t="s">
        <v>170</v>
      </c>
      <c r="R193" s="830"/>
      <c r="S193" s="830"/>
      <c r="T193" s="830"/>
      <c r="U193" s="830"/>
      <c r="V193" s="830"/>
      <c r="W193" s="830"/>
      <c r="X193" s="830"/>
      <c r="Y193" s="830"/>
      <c r="Z193" s="830"/>
      <c r="AA193" s="830"/>
      <c r="AB193" s="830"/>
      <c r="AC193" s="830"/>
      <c r="AD193" s="830"/>
      <c r="AE193" s="830"/>
      <c r="AH193" s="286" t="s">
        <v>169</v>
      </c>
      <c r="AI193" s="286"/>
      <c r="AJ193" s="872"/>
      <c r="AK193" s="872"/>
      <c r="AL193" s="285" t="s">
        <v>168</v>
      </c>
      <c r="AM193" s="872"/>
      <c r="AN193" s="872"/>
      <c r="AS193" s="932" t="str">
        <f>IF($AS$1="","",$AS$1)</f>
        <v>平成</v>
      </c>
      <c r="AT193" s="932"/>
      <c r="AU193" s="932"/>
      <c r="AV193" s="926" t="str">
        <f>IF($AV$1="","",$AV$1)</f>
        <v/>
      </c>
      <c r="AW193" s="926"/>
      <c r="AX193" s="284" t="s">
        <v>158</v>
      </c>
      <c r="AY193" s="926" t="str">
        <f>IF($AY$1="","",$AY$1)</f>
        <v/>
      </c>
      <c r="AZ193" s="926"/>
      <c r="BA193" s="284" t="s">
        <v>167</v>
      </c>
      <c r="BB193" s="926" t="str">
        <f>IF($BB$1="","",$BB$1)</f>
        <v/>
      </c>
      <c r="BC193" s="926"/>
      <c r="BD193" s="284" t="s">
        <v>156</v>
      </c>
    </row>
    <row r="194" spans="1:56" ht="11.25" customHeight="1" thickBot="1" x14ac:dyDescent="0.25">
      <c r="AC194" s="283"/>
      <c r="AD194" s="283"/>
    </row>
    <row r="195" spans="1:56" ht="23.25" customHeight="1" thickTop="1" x14ac:dyDescent="0.2">
      <c r="A195" s="282" t="s">
        <v>167</v>
      </c>
      <c r="B195" s="281" t="s">
        <v>156</v>
      </c>
      <c r="C195" s="863" t="s">
        <v>166</v>
      </c>
      <c r="D195" s="864"/>
      <c r="E195" s="864"/>
      <c r="F195" s="864"/>
      <c r="G195" s="864"/>
      <c r="H195" s="864"/>
      <c r="I195" s="864"/>
      <c r="J195" s="864"/>
      <c r="K195" s="864"/>
      <c r="L195" s="864"/>
      <c r="M195" s="893"/>
      <c r="N195" s="866" t="s">
        <v>128</v>
      </c>
      <c r="O195" s="867"/>
      <c r="P195" s="868"/>
      <c r="Q195" s="866" t="s">
        <v>165</v>
      </c>
      <c r="R195" s="867"/>
      <c r="S195" s="868"/>
      <c r="T195" s="866" t="s">
        <v>127</v>
      </c>
      <c r="U195" s="867"/>
      <c r="V195" s="867"/>
      <c r="W195" s="867"/>
      <c r="X195" s="867"/>
      <c r="Y195" s="868"/>
      <c r="Z195" s="866" t="s">
        <v>164</v>
      </c>
      <c r="AA195" s="867"/>
      <c r="AB195" s="867"/>
      <c r="AC195" s="867"/>
      <c r="AD195" s="867"/>
      <c r="AE195" s="867"/>
      <c r="AF195" s="867"/>
      <c r="AG195" s="867"/>
      <c r="AH195" s="868"/>
      <c r="AI195" s="863" t="s">
        <v>163</v>
      </c>
      <c r="AJ195" s="864"/>
      <c r="AK195" s="864"/>
      <c r="AL195" s="864"/>
      <c r="AM195" s="864"/>
      <c r="AN195" s="865"/>
      <c r="AO195" s="262"/>
      <c r="AP195" s="869" t="s">
        <v>162</v>
      </c>
      <c r="AQ195" s="870"/>
      <c r="AR195" s="870"/>
      <c r="AS195" s="870"/>
      <c r="AT195" s="870"/>
      <c r="AU195" s="870"/>
      <c r="AV195" s="870"/>
      <c r="AW195" s="870"/>
      <c r="AX195" s="870"/>
      <c r="AY195" s="870"/>
      <c r="AZ195" s="870"/>
      <c r="BA195" s="870"/>
      <c r="BB195" s="870"/>
      <c r="BC195" s="870"/>
      <c r="BD195" s="871"/>
    </row>
    <row r="196" spans="1:56" ht="22.5" customHeight="1" x14ac:dyDescent="0.2">
      <c r="A196" s="273"/>
      <c r="B196" s="272"/>
      <c r="C196" s="894"/>
      <c r="D196" s="895"/>
      <c r="E196" s="895"/>
      <c r="F196" s="895"/>
      <c r="G196" s="895"/>
      <c r="H196" s="895"/>
      <c r="I196" s="895"/>
      <c r="J196" s="895"/>
      <c r="K196" s="895"/>
      <c r="L196" s="895"/>
      <c r="M196" s="896"/>
      <c r="N196" s="875"/>
      <c r="O196" s="876"/>
      <c r="P196" s="877"/>
      <c r="Q196" s="878"/>
      <c r="R196" s="879"/>
      <c r="S196" s="880"/>
      <c r="T196" s="881"/>
      <c r="U196" s="882"/>
      <c r="V196" s="882"/>
      <c r="W196" s="882"/>
      <c r="X196" s="882"/>
      <c r="Y196" s="883"/>
      <c r="Z196" s="280" t="str">
        <f t="shared" ref="Z196:Z216" si="63">IF($T196="","",LEFT(RIGHT(" " &amp;ROUND($N196*$T196,0),9),1))</f>
        <v/>
      </c>
      <c r="AA196" s="277" t="str">
        <f t="shared" ref="AA196:AA216" si="64">IF($T196="","",LEFT(RIGHT(" " &amp;ROUND($N196*$T196,0),8),1))</f>
        <v/>
      </c>
      <c r="AB196" s="279" t="str">
        <f t="shared" ref="AB196:AB216" si="65">IF($T196="","",LEFT(RIGHT(" " &amp;ROUND($N196*$T196,0),7),1))</f>
        <v/>
      </c>
      <c r="AC196" s="278" t="str">
        <f t="shared" ref="AC196:AC216" si="66">IF($T196="","",LEFT(RIGHT(" " &amp;ROUND($N196*$T196,0),6),1))</f>
        <v/>
      </c>
      <c r="AD196" s="277" t="str">
        <f t="shared" ref="AD196:AD216" si="67">IF($T196="","",LEFT(RIGHT(" " &amp;ROUND($N196*$T196,0),5),1))</f>
        <v/>
      </c>
      <c r="AE196" s="276" t="str">
        <f t="shared" ref="AE196:AE216" si="68">IF($T196="","",LEFT(RIGHT(" " &amp;ROUND($N196*$T196,0),4),1))</f>
        <v/>
      </c>
      <c r="AF196" s="275" t="str">
        <f t="shared" ref="AF196:AF216" si="69">IF($T196="","",LEFT(RIGHT(" " &amp;ROUND($N196*$T196,0),3),1))</f>
        <v/>
      </c>
      <c r="AG196" s="275" t="str">
        <f t="shared" ref="AG196:AG216" si="70">IF($T196="","",LEFT(RIGHT(" " &amp;ROUND($N196*$T196,0),2),1))</f>
        <v/>
      </c>
      <c r="AH196" s="274" t="str">
        <f t="shared" ref="AH196:AH216" si="71">IF($T196="","",LEFT(RIGHT(" " &amp;ROUND($N196*$T196,0),1),1))</f>
        <v/>
      </c>
      <c r="AI196" s="884"/>
      <c r="AJ196" s="885"/>
      <c r="AK196" s="885"/>
      <c r="AL196" s="885"/>
      <c r="AM196" s="885"/>
      <c r="AN196" s="886"/>
      <c r="AO196" s="262"/>
      <c r="AP196" s="887"/>
      <c r="AQ196" s="888"/>
      <c r="AR196" s="888"/>
      <c r="AS196" s="888"/>
      <c r="AT196" s="888"/>
      <c r="AU196" s="889"/>
      <c r="AV196" s="889"/>
      <c r="AW196" s="889"/>
      <c r="AX196" s="889"/>
      <c r="AY196" s="889"/>
      <c r="AZ196" s="889"/>
      <c r="BA196" s="889"/>
      <c r="BB196" s="889"/>
      <c r="BC196" s="889"/>
      <c r="BD196" s="890"/>
    </row>
    <row r="197" spans="1:56" ht="22.5" customHeight="1" x14ac:dyDescent="0.2">
      <c r="A197" s="273"/>
      <c r="B197" s="272"/>
      <c r="C197" s="894"/>
      <c r="D197" s="895"/>
      <c r="E197" s="895"/>
      <c r="F197" s="895"/>
      <c r="G197" s="895"/>
      <c r="H197" s="895"/>
      <c r="I197" s="895"/>
      <c r="J197" s="895"/>
      <c r="K197" s="895"/>
      <c r="L197" s="895"/>
      <c r="M197" s="896"/>
      <c r="N197" s="875"/>
      <c r="O197" s="876"/>
      <c r="P197" s="877"/>
      <c r="Q197" s="878"/>
      <c r="R197" s="879"/>
      <c r="S197" s="880"/>
      <c r="T197" s="881"/>
      <c r="U197" s="882"/>
      <c r="V197" s="882"/>
      <c r="W197" s="882"/>
      <c r="X197" s="882"/>
      <c r="Y197" s="883"/>
      <c r="Z197" s="280" t="str">
        <f t="shared" si="63"/>
        <v/>
      </c>
      <c r="AA197" s="277" t="str">
        <f t="shared" si="64"/>
        <v/>
      </c>
      <c r="AB197" s="279" t="str">
        <f t="shared" si="65"/>
        <v/>
      </c>
      <c r="AC197" s="278" t="str">
        <f t="shared" si="66"/>
        <v/>
      </c>
      <c r="AD197" s="277" t="str">
        <f t="shared" si="67"/>
        <v/>
      </c>
      <c r="AE197" s="276" t="str">
        <f t="shared" si="68"/>
        <v/>
      </c>
      <c r="AF197" s="275" t="str">
        <f t="shared" si="69"/>
        <v/>
      </c>
      <c r="AG197" s="275" t="str">
        <f t="shared" si="70"/>
        <v/>
      </c>
      <c r="AH197" s="274" t="str">
        <f t="shared" si="71"/>
        <v/>
      </c>
      <c r="AI197" s="884"/>
      <c r="AJ197" s="885"/>
      <c r="AK197" s="885"/>
      <c r="AL197" s="885"/>
      <c r="AM197" s="885"/>
      <c r="AN197" s="886"/>
      <c r="AO197" s="262"/>
      <c r="AP197" s="887"/>
      <c r="AQ197" s="888"/>
      <c r="AR197" s="888"/>
      <c r="AS197" s="888"/>
      <c r="AT197" s="888"/>
      <c r="AU197" s="889"/>
      <c r="AV197" s="889"/>
      <c r="AW197" s="889"/>
      <c r="AX197" s="889"/>
      <c r="AY197" s="889"/>
      <c r="AZ197" s="889"/>
      <c r="BA197" s="889"/>
      <c r="BB197" s="889"/>
      <c r="BC197" s="889"/>
      <c r="BD197" s="890"/>
    </row>
    <row r="198" spans="1:56" ht="22.5" customHeight="1" x14ac:dyDescent="0.2">
      <c r="A198" s="273"/>
      <c r="B198" s="272"/>
      <c r="C198" s="894"/>
      <c r="D198" s="895"/>
      <c r="E198" s="895"/>
      <c r="F198" s="895"/>
      <c r="G198" s="895"/>
      <c r="H198" s="895"/>
      <c r="I198" s="895"/>
      <c r="J198" s="895"/>
      <c r="K198" s="895"/>
      <c r="L198" s="895"/>
      <c r="M198" s="896"/>
      <c r="N198" s="875"/>
      <c r="O198" s="876"/>
      <c r="P198" s="877"/>
      <c r="Q198" s="878"/>
      <c r="R198" s="879"/>
      <c r="S198" s="880"/>
      <c r="T198" s="881"/>
      <c r="U198" s="882"/>
      <c r="V198" s="882"/>
      <c r="W198" s="882"/>
      <c r="X198" s="882"/>
      <c r="Y198" s="883"/>
      <c r="Z198" s="280" t="str">
        <f t="shared" si="63"/>
        <v/>
      </c>
      <c r="AA198" s="277" t="str">
        <f t="shared" si="64"/>
        <v/>
      </c>
      <c r="AB198" s="279" t="str">
        <f t="shared" si="65"/>
        <v/>
      </c>
      <c r="AC198" s="278" t="str">
        <f t="shared" si="66"/>
        <v/>
      </c>
      <c r="AD198" s="277" t="str">
        <f t="shared" si="67"/>
        <v/>
      </c>
      <c r="AE198" s="276" t="str">
        <f t="shared" si="68"/>
        <v/>
      </c>
      <c r="AF198" s="275" t="str">
        <f t="shared" si="69"/>
        <v/>
      </c>
      <c r="AG198" s="275" t="str">
        <f t="shared" si="70"/>
        <v/>
      </c>
      <c r="AH198" s="274" t="str">
        <f t="shared" si="71"/>
        <v/>
      </c>
      <c r="AI198" s="884"/>
      <c r="AJ198" s="885"/>
      <c r="AK198" s="885"/>
      <c r="AL198" s="885"/>
      <c r="AM198" s="885"/>
      <c r="AN198" s="886"/>
      <c r="AO198" s="262"/>
      <c r="AP198" s="887"/>
      <c r="AQ198" s="888"/>
      <c r="AR198" s="888"/>
      <c r="AS198" s="888"/>
      <c r="AT198" s="888"/>
      <c r="AU198" s="889"/>
      <c r="AV198" s="889"/>
      <c r="AW198" s="889"/>
      <c r="AX198" s="889"/>
      <c r="AY198" s="889"/>
      <c r="AZ198" s="889"/>
      <c r="BA198" s="889"/>
      <c r="BB198" s="889"/>
      <c r="BC198" s="889"/>
      <c r="BD198" s="890"/>
    </row>
    <row r="199" spans="1:56" ht="22.5" customHeight="1" x14ac:dyDescent="0.2">
      <c r="A199" s="273"/>
      <c r="B199" s="272"/>
      <c r="C199" s="894"/>
      <c r="D199" s="895"/>
      <c r="E199" s="895"/>
      <c r="F199" s="895"/>
      <c r="G199" s="895"/>
      <c r="H199" s="895"/>
      <c r="I199" s="895"/>
      <c r="J199" s="895"/>
      <c r="K199" s="895"/>
      <c r="L199" s="895"/>
      <c r="M199" s="896"/>
      <c r="N199" s="875"/>
      <c r="O199" s="876"/>
      <c r="P199" s="877"/>
      <c r="Q199" s="878"/>
      <c r="R199" s="879"/>
      <c r="S199" s="880"/>
      <c r="T199" s="881"/>
      <c r="U199" s="882"/>
      <c r="V199" s="882"/>
      <c r="W199" s="882"/>
      <c r="X199" s="882"/>
      <c r="Y199" s="883"/>
      <c r="Z199" s="280" t="str">
        <f t="shared" si="63"/>
        <v/>
      </c>
      <c r="AA199" s="277" t="str">
        <f t="shared" si="64"/>
        <v/>
      </c>
      <c r="AB199" s="279" t="str">
        <f t="shared" si="65"/>
        <v/>
      </c>
      <c r="AC199" s="278" t="str">
        <f t="shared" si="66"/>
        <v/>
      </c>
      <c r="AD199" s="277" t="str">
        <f t="shared" si="67"/>
        <v/>
      </c>
      <c r="AE199" s="276" t="str">
        <f t="shared" si="68"/>
        <v/>
      </c>
      <c r="AF199" s="275" t="str">
        <f t="shared" si="69"/>
        <v/>
      </c>
      <c r="AG199" s="275" t="str">
        <f t="shared" si="70"/>
        <v/>
      </c>
      <c r="AH199" s="274" t="str">
        <f t="shared" si="71"/>
        <v/>
      </c>
      <c r="AI199" s="884"/>
      <c r="AJ199" s="885"/>
      <c r="AK199" s="885"/>
      <c r="AL199" s="885"/>
      <c r="AM199" s="885"/>
      <c r="AN199" s="886"/>
      <c r="AO199" s="262"/>
      <c r="AP199" s="887"/>
      <c r="AQ199" s="888"/>
      <c r="AR199" s="888"/>
      <c r="AS199" s="888"/>
      <c r="AT199" s="888"/>
      <c r="AU199" s="889"/>
      <c r="AV199" s="889"/>
      <c r="AW199" s="889"/>
      <c r="AX199" s="889"/>
      <c r="AY199" s="889"/>
      <c r="AZ199" s="889"/>
      <c r="BA199" s="889"/>
      <c r="BB199" s="889"/>
      <c r="BC199" s="889"/>
      <c r="BD199" s="890"/>
    </row>
    <row r="200" spans="1:56" ht="22.5" customHeight="1" x14ac:dyDescent="0.2">
      <c r="A200" s="273"/>
      <c r="B200" s="272"/>
      <c r="C200" s="894"/>
      <c r="D200" s="895"/>
      <c r="E200" s="895"/>
      <c r="F200" s="895"/>
      <c r="G200" s="895"/>
      <c r="H200" s="895"/>
      <c r="I200" s="895"/>
      <c r="J200" s="895"/>
      <c r="K200" s="895"/>
      <c r="L200" s="895"/>
      <c r="M200" s="896"/>
      <c r="N200" s="875"/>
      <c r="O200" s="876"/>
      <c r="P200" s="877"/>
      <c r="Q200" s="878"/>
      <c r="R200" s="879"/>
      <c r="S200" s="880"/>
      <c r="T200" s="881"/>
      <c r="U200" s="882"/>
      <c r="V200" s="882"/>
      <c r="W200" s="882"/>
      <c r="X200" s="882"/>
      <c r="Y200" s="883"/>
      <c r="Z200" s="280" t="str">
        <f t="shared" si="63"/>
        <v/>
      </c>
      <c r="AA200" s="277" t="str">
        <f t="shared" si="64"/>
        <v/>
      </c>
      <c r="AB200" s="279" t="str">
        <f t="shared" si="65"/>
        <v/>
      </c>
      <c r="AC200" s="278" t="str">
        <f t="shared" si="66"/>
        <v/>
      </c>
      <c r="AD200" s="277" t="str">
        <f t="shared" si="67"/>
        <v/>
      </c>
      <c r="AE200" s="276" t="str">
        <f t="shared" si="68"/>
        <v/>
      </c>
      <c r="AF200" s="275" t="str">
        <f t="shared" si="69"/>
        <v/>
      </c>
      <c r="AG200" s="275" t="str">
        <f t="shared" si="70"/>
        <v/>
      </c>
      <c r="AH200" s="274" t="str">
        <f t="shared" si="71"/>
        <v/>
      </c>
      <c r="AI200" s="884"/>
      <c r="AJ200" s="885"/>
      <c r="AK200" s="885"/>
      <c r="AL200" s="885"/>
      <c r="AM200" s="885"/>
      <c r="AN200" s="886"/>
      <c r="AO200" s="262"/>
      <c r="AP200" s="887"/>
      <c r="AQ200" s="888"/>
      <c r="AR200" s="888"/>
      <c r="AS200" s="888"/>
      <c r="AT200" s="888"/>
      <c r="AU200" s="889"/>
      <c r="AV200" s="889"/>
      <c r="AW200" s="889"/>
      <c r="AX200" s="889"/>
      <c r="AY200" s="889"/>
      <c r="AZ200" s="889"/>
      <c r="BA200" s="889"/>
      <c r="BB200" s="889"/>
      <c r="BC200" s="889"/>
      <c r="BD200" s="890"/>
    </row>
    <row r="201" spans="1:56" ht="22.5" customHeight="1" x14ac:dyDescent="0.2">
      <c r="A201" s="273"/>
      <c r="B201" s="272"/>
      <c r="C201" s="894"/>
      <c r="D201" s="895"/>
      <c r="E201" s="895"/>
      <c r="F201" s="895"/>
      <c r="G201" s="895"/>
      <c r="H201" s="895"/>
      <c r="I201" s="895"/>
      <c r="J201" s="895"/>
      <c r="K201" s="895"/>
      <c r="L201" s="895"/>
      <c r="M201" s="896"/>
      <c r="N201" s="875"/>
      <c r="O201" s="876"/>
      <c r="P201" s="877"/>
      <c r="Q201" s="878"/>
      <c r="R201" s="879"/>
      <c r="S201" s="880"/>
      <c r="T201" s="881"/>
      <c r="U201" s="882"/>
      <c r="V201" s="882"/>
      <c r="W201" s="882"/>
      <c r="X201" s="882"/>
      <c r="Y201" s="883"/>
      <c r="Z201" s="280" t="str">
        <f t="shared" si="63"/>
        <v/>
      </c>
      <c r="AA201" s="277" t="str">
        <f t="shared" si="64"/>
        <v/>
      </c>
      <c r="AB201" s="279" t="str">
        <f t="shared" si="65"/>
        <v/>
      </c>
      <c r="AC201" s="278" t="str">
        <f t="shared" si="66"/>
        <v/>
      </c>
      <c r="AD201" s="277" t="str">
        <f t="shared" si="67"/>
        <v/>
      </c>
      <c r="AE201" s="276" t="str">
        <f t="shared" si="68"/>
        <v/>
      </c>
      <c r="AF201" s="275" t="str">
        <f t="shared" si="69"/>
        <v/>
      </c>
      <c r="AG201" s="275" t="str">
        <f t="shared" si="70"/>
        <v/>
      </c>
      <c r="AH201" s="274" t="str">
        <f t="shared" si="71"/>
        <v/>
      </c>
      <c r="AI201" s="884"/>
      <c r="AJ201" s="885"/>
      <c r="AK201" s="885"/>
      <c r="AL201" s="885"/>
      <c r="AM201" s="885"/>
      <c r="AN201" s="886"/>
      <c r="AO201" s="262"/>
      <c r="AP201" s="887"/>
      <c r="AQ201" s="888"/>
      <c r="AR201" s="888"/>
      <c r="AS201" s="888"/>
      <c r="AT201" s="888"/>
      <c r="AU201" s="889"/>
      <c r="AV201" s="889"/>
      <c r="AW201" s="889"/>
      <c r="AX201" s="889"/>
      <c r="AY201" s="889"/>
      <c r="AZ201" s="889"/>
      <c r="BA201" s="889"/>
      <c r="BB201" s="889"/>
      <c r="BC201" s="889"/>
      <c r="BD201" s="890"/>
    </row>
    <row r="202" spans="1:56" ht="22.5" customHeight="1" x14ac:dyDescent="0.2">
      <c r="A202" s="273"/>
      <c r="B202" s="272"/>
      <c r="C202" s="894"/>
      <c r="D202" s="895"/>
      <c r="E202" s="895"/>
      <c r="F202" s="895"/>
      <c r="G202" s="895"/>
      <c r="H202" s="895"/>
      <c r="I202" s="895"/>
      <c r="J202" s="895"/>
      <c r="K202" s="895"/>
      <c r="L202" s="895"/>
      <c r="M202" s="896"/>
      <c r="N202" s="875"/>
      <c r="O202" s="876"/>
      <c r="P202" s="877"/>
      <c r="Q202" s="878"/>
      <c r="R202" s="879"/>
      <c r="S202" s="880"/>
      <c r="T202" s="881"/>
      <c r="U202" s="882"/>
      <c r="V202" s="882"/>
      <c r="W202" s="882"/>
      <c r="X202" s="882"/>
      <c r="Y202" s="883"/>
      <c r="Z202" s="280" t="str">
        <f t="shared" si="63"/>
        <v/>
      </c>
      <c r="AA202" s="277" t="str">
        <f t="shared" si="64"/>
        <v/>
      </c>
      <c r="AB202" s="279" t="str">
        <f t="shared" si="65"/>
        <v/>
      </c>
      <c r="AC202" s="278" t="str">
        <f t="shared" si="66"/>
        <v/>
      </c>
      <c r="AD202" s="277" t="str">
        <f t="shared" si="67"/>
        <v/>
      </c>
      <c r="AE202" s="276" t="str">
        <f t="shared" si="68"/>
        <v/>
      </c>
      <c r="AF202" s="275" t="str">
        <f t="shared" si="69"/>
        <v/>
      </c>
      <c r="AG202" s="275" t="str">
        <f t="shared" si="70"/>
        <v/>
      </c>
      <c r="AH202" s="274" t="str">
        <f t="shared" si="71"/>
        <v/>
      </c>
      <c r="AI202" s="884"/>
      <c r="AJ202" s="885"/>
      <c r="AK202" s="885"/>
      <c r="AL202" s="885"/>
      <c r="AM202" s="885"/>
      <c r="AN202" s="886"/>
      <c r="AO202" s="262"/>
      <c r="AP202" s="887"/>
      <c r="AQ202" s="888"/>
      <c r="AR202" s="888"/>
      <c r="AS202" s="888"/>
      <c r="AT202" s="888"/>
      <c r="AU202" s="889"/>
      <c r="AV202" s="889"/>
      <c r="AW202" s="889"/>
      <c r="AX202" s="889"/>
      <c r="AY202" s="889"/>
      <c r="AZ202" s="889"/>
      <c r="BA202" s="889"/>
      <c r="BB202" s="889"/>
      <c r="BC202" s="889"/>
      <c r="BD202" s="890"/>
    </row>
    <row r="203" spans="1:56" ht="22.5" customHeight="1" x14ac:dyDescent="0.2">
      <c r="A203" s="273"/>
      <c r="B203" s="272"/>
      <c r="C203" s="894"/>
      <c r="D203" s="895"/>
      <c r="E203" s="895"/>
      <c r="F203" s="895"/>
      <c r="G203" s="895"/>
      <c r="H203" s="895"/>
      <c r="I203" s="895"/>
      <c r="J203" s="895"/>
      <c r="K203" s="895"/>
      <c r="L203" s="895"/>
      <c r="M203" s="896"/>
      <c r="N203" s="875"/>
      <c r="O203" s="876"/>
      <c r="P203" s="877"/>
      <c r="Q203" s="878"/>
      <c r="R203" s="879"/>
      <c r="S203" s="880"/>
      <c r="T203" s="881"/>
      <c r="U203" s="882"/>
      <c r="V203" s="882"/>
      <c r="W203" s="882"/>
      <c r="X203" s="882"/>
      <c r="Y203" s="883"/>
      <c r="Z203" s="280" t="str">
        <f t="shared" si="63"/>
        <v/>
      </c>
      <c r="AA203" s="277" t="str">
        <f t="shared" si="64"/>
        <v/>
      </c>
      <c r="AB203" s="279" t="str">
        <f t="shared" si="65"/>
        <v/>
      </c>
      <c r="AC203" s="278" t="str">
        <f t="shared" si="66"/>
        <v/>
      </c>
      <c r="AD203" s="277" t="str">
        <f t="shared" si="67"/>
        <v/>
      </c>
      <c r="AE203" s="276" t="str">
        <f t="shared" si="68"/>
        <v/>
      </c>
      <c r="AF203" s="275" t="str">
        <f t="shared" si="69"/>
        <v/>
      </c>
      <c r="AG203" s="275" t="str">
        <f t="shared" si="70"/>
        <v/>
      </c>
      <c r="AH203" s="274" t="str">
        <f t="shared" si="71"/>
        <v/>
      </c>
      <c r="AI203" s="884"/>
      <c r="AJ203" s="885"/>
      <c r="AK203" s="885"/>
      <c r="AL203" s="885"/>
      <c r="AM203" s="885"/>
      <c r="AN203" s="886"/>
      <c r="AO203" s="262"/>
      <c r="AP203" s="887"/>
      <c r="AQ203" s="888"/>
      <c r="AR203" s="888"/>
      <c r="AS203" s="888"/>
      <c r="AT203" s="888"/>
      <c r="AU203" s="889"/>
      <c r="AV203" s="889"/>
      <c r="AW203" s="889"/>
      <c r="AX203" s="889"/>
      <c r="AY203" s="889"/>
      <c r="AZ203" s="889"/>
      <c r="BA203" s="889"/>
      <c r="BB203" s="889"/>
      <c r="BC203" s="889"/>
      <c r="BD203" s="890"/>
    </row>
    <row r="204" spans="1:56" ht="22.5" customHeight="1" x14ac:dyDescent="0.2">
      <c r="A204" s="273"/>
      <c r="B204" s="272"/>
      <c r="C204" s="894"/>
      <c r="D204" s="895"/>
      <c r="E204" s="895"/>
      <c r="F204" s="895"/>
      <c r="G204" s="895"/>
      <c r="H204" s="895"/>
      <c r="I204" s="895"/>
      <c r="J204" s="895"/>
      <c r="K204" s="895"/>
      <c r="L204" s="895"/>
      <c r="M204" s="896"/>
      <c r="N204" s="875"/>
      <c r="O204" s="876"/>
      <c r="P204" s="877"/>
      <c r="Q204" s="878"/>
      <c r="R204" s="879"/>
      <c r="S204" s="880"/>
      <c r="T204" s="881"/>
      <c r="U204" s="882"/>
      <c r="V204" s="882"/>
      <c r="W204" s="882"/>
      <c r="X204" s="882"/>
      <c r="Y204" s="883"/>
      <c r="Z204" s="280" t="str">
        <f t="shared" si="63"/>
        <v/>
      </c>
      <c r="AA204" s="277" t="str">
        <f t="shared" si="64"/>
        <v/>
      </c>
      <c r="AB204" s="279" t="str">
        <f t="shared" si="65"/>
        <v/>
      </c>
      <c r="AC204" s="278" t="str">
        <f t="shared" si="66"/>
        <v/>
      </c>
      <c r="AD204" s="277" t="str">
        <f t="shared" si="67"/>
        <v/>
      </c>
      <c r="AE204" s="276" t="str">
        <f t="shared" si="68"/>
        <v/>
      </c>
      <c r="AF204" s="275" t="str">
        <f t="shared" si="69"/>
        <v/>
      </c>
      <c r="AG204" s="275" t="str">
        <f t="shared" si="70"/>
        <v/>
      </c>
      <c r="AH204" s="274" t="str">
        <f t="shared" si="71"/>
        <v/>
      </c>
      <c r="AI204" s="884"/>
      <c r="AJ204" s="885"/>
      <c r="AK204" s="885"/>
      <c r="AL204" s="885"/>
      <c r="AM204" s="885"/>
      <c r="AN204" s="886"/>
      <c r="AO204" s="262"/>
      <c r="AP204" s="887"/>
      <c r="AQ204" s="888"/>
      <c r="AR204" s="888"/>
      <c r="AS204" s="888"/>
      <c r="AT204" s="888"/>
      <c r="AU204" s="889"/>
      <c r="AV204" s="889"/>
      <c r="AW204" s="889"/>
      <c r="AX204" s="889"/>
      <c r="AY204" s="889"/>
      <c r="AZ204" s="889"/>
      <c r="BA204" s="889"/>
      <c r="BB204" s="889"/>
      <c r="BC204" s="889"/>
      <c r="BD204" s="890"/>
    </row>
    <row r="205" spans="1:56" ht="22.5" customHeight="1" x14ac:dyDescent="0.2">
      <c r="A205" s="273"/>
      <c r="B205" s="272"/>
      <c r="C205" s="894"/>
      <c r="D205" s="895"/>
      <c r="E205" s="895"/>
      <c r="F205" s="895"/>
      <c r="G205" s="895"/>
      <c r="H205" s="895"/>
      <c r="I205" s="895"/>
      <c r="J205" s="895"/>
      <c r="K205" s="895"/>
      <c r="L205" s="895"/>
      <c r="M205" s="896"/>
      <c r="N205" s="875"/>
      <c r="O205" s="876"/>
      <c r="P205" s="877"/>
      <c r="Q205" s="878"/>
      <c r="R205" s="879"/>
      <c r="S205" s="880"/>
      <c r="T205" s="881"/>
      <c r="U205" s="882"/>
      <c r="V205" s="882"/>
      <c r="W205" s="882"/>
      <c r="X205" s="882"/>
      <c r="Y205" s="883"/>
      <c r="Z205" s="280" t="str">
        <f t="shared" si="63"/>
        <v/>
      </c>
      <c r="AA205" s="277" t="str">
        <f t="shared" si="64"/>
        <v/>
      </c>
      <c r="AB205" s="279" t="str">
        <f t="shared" si="65"/>
        <v/>
      </c>
      <c r="AC205" s="278" t="str">
        <f t="shared" si="66"/>
        <v/>
      </c>
      <c r="AD205" s="277" t="str">
        <f t="shared" si="67"/>
        <v/>
      </c>
      <c r="AE205" s="276" t="str">
        <f t="shared" si="68"/>
        <v/>
      </c>
      <c r="AF205" s="275" t="str">
        <f t="shared" si="69"/>
        <v/>
      </c>
      <c r="AG205" s="275" t="str">
        <f t="shared" si="70"/>
        <v/>
      </c>
      <c r="AH205" s="274" t="str">
        <f t="shared" si="71"/>
        <v/>
      </c>
      <c r="AI205" s="884"/>
      <c r="AJ205" s="885"/>
      <c r="AK205" s="885"/>
      <c r="AL205" s="885"/>
      <c r="AM205" s="885"/>
      <c r="AN205" s="886"/>
      <c r="AO205" s="262"/>
      <c r="AP205" s="887"/>
      <c r="AQ205" s="888"/>
      <c r="AR205" s="888"/>
      <c r="AS205" s="888"/>
      <c r="AT205" s="888"/>
      <c r="AU205" s="889"/>
      <c r="AV205" s="889"/>
      <c r="AW205" s="889"/>
      <c r="AX205" s="889"/>
      <c r="AY205" s="889"/>
      <c r="AZ205" s="889"/>
      <c r="BA205" s="889"/>
      <c r="BB205" s="889"/>
      <c r="BC205" s="889"/>
      <c r="BD205" s="890"/>
    </row>
    <row r="206" spans="1:56" ht="22.5" customHeight="1" x14ac:dyDescent="0.2">
      <c r="A206" s="273"/>
      <c r="B206" s="272"/>
      <c r="C206" s="894"/>
      <c r="D206" s="895"/>
      <c r="E206" s="895"/>
      <c r="F206" s="895"/>
      <c r="G206" s="895"/>
      <c r="H206" s="895"/>
      <c r="I206" s="895"/>
      <c r="J206" s="895"/>
      <c r="K206" s="895"/>
      <c r="L206" s="895"/>
      <c r="M206" s="896"/>
      <c r="N206" s="875"/>
      <c r="O206" s="876"/>
      <c r="P206" s="877"/>
      <c r="Q206" s="878"/>
      <c r="R206" s="879"/>
      <c r="S206" s="880"/>
      <c r="T206" s="881"/>
      <c r="U206" s="882"/>
      <c r="V206" s="882"/>
      <c r="W206" s="882"/>
      <c r="X206" s="882"/>
      <c r="Y206" s="883"/>
      <c r="Z206" s="280" t="str">
        <f t="shared" si="63"/>
        <v/>
      </c>
      <c r="AA206" s="277" t="str">
        <f t="shared" si="64"/>
        <v/>
      </c>
      <c r="AB206" s="279" t="str">
        <f t="shared" si="65"/>
        <v/>
      </c>
      <c r="AC206" s="278" t="str">
        <f t="shared" si="66"/>
        <v/>
      </c>
      <c r="AD206" s="277" t="str">
        <f t="shared" si="67"/>
        <v/>
      </c>
      <c r="AE206" s="276" t="str">
        <f t="shared" si="68"/>
        <v/>
      </c>
      <c r="AF206" s="275" t="str">
        <f t="shared" si="69"/>
        <v/>
      </c>
      <c r="AG206" s="275" t="str">
        <f t="shared" si="70"/>
        <v/>
      </c>
      <c r="AH206" s="274" t="str">
        <f t="shared" si="71"/>
        <v/>
      </c>
      <c r="AI206" s="884"/>
      <c r="AJ206" s="885"/>
      <c r="AK206" s="885"/>
      <c r="AL206" s="885"/>
      <c r="AM206" s="885"/>
      <c r="AN206" s="886"/>
      <c r="AO206" s="262"/>
      <c r="AP206" s="887"/>
      <c r="AQ206" s="888"/>
      <c r="AR206" s="888"/>
      <c r="AS206" s="888"/>
      <c r="AT206" s="888"/>
      <c r="AU206" s="889"/>
      <c r="AV206" s="889"/>
      <c r="AW206" s="889"/>
      <c r="AX206" s="889"/>
      <c r="AY206" s="889"/>
      <c r="AZ206" s="889"/>
      <c r="BA206" s="889"/>
      <c r="BB206" s="889"/>
      <c r="BC206" s="889"/>
      <c r="BD206" s="890"/>
    </row>
    <row r="207" spans="1:56" ht="22.5" customHeight="1" x14ac:dyDescent="0.2">
      <c r="A207" s="273"/>
      <c r="B207" s="272"/>
      <c r="C207" s="894"/>
      <c r="D207" s="895"/>
      <c r="E207" s="895"/>
      <c r="F207" s="895"/>
      <c r="G207" s="895"/>
      <c r="H207" s="895"/>
      <c r="I207" s="895"/>
      <c r="J207" s="895"/>
      <c r="K207" s="895"/>
      <c r="L207" s="895"/>
      <c r="M207" s="896"/>
      <c r="N207" s="875"/>
      <c r="O207" s="876"/>
      <c r="P207" s="877"/>
      <c r="Q207" s="878"/>
      <c r="R207" s="879"/>
      <c r="S207" s="880"/>
      <c r="T207" s="881"/>
      <c r="U207" s="882"/>
      <c r="V207" s="882"/>
      <c r="W207" s="882"/>
      <c r="X207" s="882"/>
      <c r="Y207" s="883"/>
      <c r="Z207" s="269" t="str">
        <f t="shared" si="63"/>
        <v/>
      </c>
      <c r="AA207" s="266" t="str">
        <f t="shared" si="64"/>
        <v/>
      </c>
      <c r="AB207" s="268" t="str">
        <f t="shared" si="65"/>
        <v/>
      </c>
      <c r="AC207" s="267" t="str">
        <f t="shared" si="66"/>
        <v/>
      </c>
      <c r="AD207" s="266" t="str">
        <f t="shared" si="67"/>
        <v/>
      </c>
      <c r="AE207" s="265" t="str">
        <f t="shared" si="68"/>
        <v/>
      </c>
      <c r="AF207" s="264" t="str">
        <f t="shared" si="69"/>
        <v/>
      </c>
      <c r="AG207" s="264" t="str">
        <f t="shared" si="70"/>
        <v/>
      </c>
      <c r="AH207" s="263" t="str">
        <f t="shared" si="71"/>
        <v/>
      </c>
      <c r="AI207" s="884"/>
      <c r="AJ207" s="885"/>
      <c r="AK207" s="885"/>
      <c r="AL207" s="885"/>
      <c r="AM207" s="885"/>
      <c r="AN207" s="886"/>
      <c r="AO207" s="262"/>
      <c r="AP207" s="887"/>
      <c r="AQ207" s="888"/>
      <c r="AR207" s="888"/>
      <c r="AS207" s="888"/>
      <c r="AT207" s="888"/>
      <c r="AU207" s="889"/>
      <c r="AV207" s="889"/>
      <c r="AW207" s="889"/>
      <c r="AX207" s="889"/>
      <c r="AY207" s="889"/>
      <c r="AZ207" s="889"/>
      <c r="BA207" s="889"/>
      <c r="BB207" s="889"/>
      <c r="BC207" s="889"/>
      <c r="BD207" s="890"/>
    </row>
    <row r="208" spans="1:56" ht="22.5" customHeight="1" x14ac:dyDescent="0.2">
      <c r="A208" s="273"/>
      <c r="B208" s="272"/>
      <c r="C208" s="894"/>
      <c r="D208" s="895"/>
      <c r="E208" s="895"/>
      <c r="F208" s="895"/>
      <c r="G208" s="895"/>
      <c r="H208" s="895"/>
      <c r="I208" s="895"/>
      <c r="J208" s="895"/>
      <c r="K208" s="895"/>
      <c r="L208" s="895"/>
      <c r="M208" s="896"/>
      <c r="N208" s="875"/>
      <c r="O208" s="876"/>
      <c r="P208" s="877"/>
      <c r="Q208" s="878"/>
      <c r="R208" s="879"/>
      <c r="S208" s="880"/>
      <c r="T208" s="881"/>
      <c r="U208" s="882"/>
      <c r="V208" s="882"/>
      <c r="W208" s="882"/>
      <c r="X208" s="882"/>
      <c r="Y208" s="883"/>
      <c r="Z208" s="280" t="str">
        <f t="shared" si="63"/>
        <v/>
      </c>
      <c r="AA208" s="277" t="str">
        <f t="shared" si="64"/>
        <v/>
      </c>
      <c r="AB208" s="279" t="str">
        <f t="shared" si="65"/>
        <v/>
      </c>
      <c r="AC208" s="278" t="str">
        <f t="shared" si="66"/>
        <v/>
      </c>
      <c r="AD208" s="277" t="str">
        <f t="shared" si="67"/>
        <v/>
      </c>
      <c r="AE208" s="276" t="str">
        <f t="shared" si="68"/>
        <v/>
      </c>
      <c r="AF208" s="275" t="str">
        <f t="shared" si="69"/>
        <v/>
      </c>
      <c r="AG208" s="275" t="str">
        <f t="shared" si="70"/>
        <v/>
      </c>
      <c r="AH208" s="274" t="str">
        <f t="shared" si="71"/>
        <v/>
      </c>
      <c r="AI208" s="884"/>
      <c r="AJ208" s="885"/>
      <c r="AK208" s="885"/>
      <c r="AL208" s="885"/>
      <c r="AM208" s="885"/>
      <c r="AN208" s="886"/>
      <c r="AO208" s="262"/>
      <c r="AP208" s="887"/>
      <c r="AQ208" s="888"/>
      <c r="AR208" s="888"/>
      <c r="AS208" s="888"/>
      <c r="AT208" s="888"/>
      <c r="AU208" s="889"/>
      <c r="AV208" s="889"/>
      <c r="AW208" s="889"/>
      <c r="AX208" s="889"/>
      <c r="AY208" s="889"/>
      <c r="AZ208" s="889"/>
      <c r="BA208" s="889"/>
      <c r="BB208" s="889"/>
      <c r="BC208" s="889"/>
      <c r="BD208" s="890"/>
    </row>
    <row r="209" spans="1:56" ht="22.5" customHeight="1" x14ac:dyDescent="0.2">
      <c r="A209" s="273"/>
      <c r="B209" s="272"/>
      <c r="C209" s="894"/>
      <c r="D209" s="895"/>
      <c r="E209" s="895"/>
      <c r="F209" s="895"/>
      <c r="G209" s="895"/>
      <c r="H209" s="895"/>
      <c r="I209" s="895"/>
      <c r="J209" s="895"/>
      <c r="K209" s="895"/>
      <c r="L209" s="895"/>
      <c r="M209" s="896"/>
      <c r="N209" s="875"/>
      <c r="O209" s="876"/>
      <c r="P209" s="877"/>
      <c r="Q209" s="878"/>
      <c r="R209" s="879"/>
      <c r="S209" s="880"/>
      <c r="T209" s="881"/>
      <c r="U209" s="882"/>
      <c r="V209" s="882"/>
      <c r="W209" s="882"/>
      <c r="X209" s="882"/>
      <c r="Y209" s="883"/>
      <c r="Z209" s="269" t="str">
        <f t="shared" si="63"/>
        <v/>
      </c>
      <c r="AA209" s="266" t="str">
        <f t="shared" si="64"/>
        <v/>
      </c>
      <c r="AB209" s="268" t="str">
        <f t="shared" si="65"/>
        <v/>
      </c>
      <c r="AC209" s="267" t="str">
        <f t="shared" si="66"/>
        <v/>
      </c>
      <c r="AD209" s="266" t="str">
        <f t="shared" si="67"/>
        <v/>
      </c>
      <c r="AE209" s="265" t="str">
        <f t="shared" si="68"/>
        <v/>
      </c>
      <c r="AF209" s="264" t="str">
        <f t="shared" si="69"/>
        <v/>
      </c>
      <c r="AG209" s="264" t="str">
        <f t="shared" si="70"/>
        <v/>
      </c>
      <c r="AH209" s="263" t="str">
        <f t="shared" si="71"/>
        <v/>
      </c>
      <c r="AI209" s="884"/>
      <c r="AJ209" s="885"/>
      <c r="AK209" s="885"/>
      <c r="AL209" s="885"/>
      <c r="AM209" s="885"/>
      <c r="AN209" s="886"/>
      <c r="AO209" s="262"/>
      <c r="AP209" s="887"/>
      <c r="AQ209" s="888"/>
      <c r="AR209" s="888"/>
      <c r="AS209" s="888"/>
      <c r="AT209" s="888"/>
      <c r="AU209" s="889"/>
      <c r="AV209" s="889"/>
      <c r="AW209" s="889"/>
      <c r="AX209" s="889"/>
      <c r="AY209" s="889"/>
      <c r="AZ209" s="889"/>
      <c r="BA209" s="889"/>
      <c r="BB209" s="889"/>
      <c r="BC209" s="889"/>
      <c r="BD209" s="890"/>
    </row>
    <row r="210" spans="1:56" ht="22.5" customHeight="1" x14ac:dyDescent="0.2">
      <c r="A210" s="273"/>
      <c r="B210" s="272"/>
      <c r="C210" s="894"/>
      <c r="D210" s="895"/>
      <c r="E210" s="895"/>
      <c r="F210" s="895"/>
      <c r="G210" s="895"/>
      <c r="H210" s="895"/>
      <c r="I210" s="895"/>
      <c r="J210" s="895"/>
      <c r="K210" s="895"/>
      <c r="L210" s="895"/>
      <c r="M210" s="896"/>
      <c r="N210" s="875"/>
      <c r="O210" s="876"/>
      <c r="P210" s="877"/>
      <c r="Q210" s="878"/>
      <c r="R210" s="879"/>
      <c r="S210" s="880"/>
      <c r="T210" s="881"/>
      <c r="U210" s="882"/>
      <c r="V210" s="882"/>
      <c r="W210" s="882"/>
      <c r="X210" s="882"/>
      <c r="Y210" s="883"/>
      <c r="Z210" s="280" t="str">
        <f t="shared" si="63"/>
        <v/>
      </c>
      <c r="AA210" s="277" t="str">
        <f t="shared" si="64"/>
        <v/>
      </c>
      <c r="AB210" s="279" t="str">
        <f t="shared" si="65"/>
        <v/>
      </c>
      <c r="AC210" s="278" t="str">
        <f t="shared" si="66"/>
        <v/>
      </c>
      <c r="AD210" s="277" t="str">
        <f t="shared" si="67"/>
        <v/>
      </c>
      <c r="AE210" s="276" t="str">
        <f t="shared" si="68"/>
        <v/>
      </c>
      <c r="AF210" s="275" t="str">
        <f t="shared" si="69"/>
        <v/>
      </c>
      <c r="AG210" s="275" t="str">
        <f t="shared" si="70"/>
        <v/>
      </c>
      <c r="AH210" s="274" t="str">
        <f t="shared" si="71"/>
        <v/>
      </c>
      <c r="AI210" s="884"/>
      <c r="AJ210" s="885"/>
      <c r="AK210" s="885"/>
      <c r="AL210" s="885"/>
      <c r="AM210" s="885"/>
      <c r="AN210" s="886"/>
      <c r="AO210" s="262"/>
      <c r="AP210" s="887"/>
      <c r="AQ210" s="888"/>
      <c r="AR210" s="888"/>
      <c r="AS210" s="888"/>
      <c r="AT210" s="888"/>
      <c r="AU210" s="889"/>
      <c r="AV210" s="889"/>
      <c r="AW210" s="889"/>
      <c r="AX210" s="889"/>
      <c r="AY210" s="889"/>
      <c r="AZ210" s="889"/>
      <c r="BA210" s="889"/>
      <c r="BB210" s="889"/>
      <c r="BC210" s="889"/>
      <c r="BD210" s="890"/>
    </row>
    <row r="211" spans="1:56" ht="22.5" customHeight="1" x14ac:dyDescent="0.2">
      <c r="A211" s="273"/>
      <c r="B211" s="272"/>
      <c r="C211" s="894"/>
      <c r="D211" s="895"/>
      <c r="E211" s="895"/>
      <c r="F211" s="895"/>
      <c r="G211" s="895"/>
      <c r="H211" s="895"/>
      <c r="I211" s="895"/>
      <c r="J211" s="895"/>
      <c r="K211" s="895"/>
      <c r="L211" s="895"/>
      <c r="M211" s="896"/>
      <c r="N211" s="875"/>
      <c r="O211" s="876"/>
      <c r="P211" s="877"/>
      <c r="Q211" s="878"/>
      <c r="R211" s="879"/>
      <c r="S211" s="880"/>
      <c r="T211" s="881"/>
      <c r="U211" s="882"/>
      <c r="V211" s="882"/>
      <c r="W211" s="882"/>
      <c r="X211" s="882"/>
      <c r="Y211" s="883"/>
      <c r="Z211" s="269" t="str">
        <f t="shared" si="63"/>
        <v/>
      </c>
      <c r="AA211" s="266" t="str">
        <f t="shared" si="64"/>
        <v/>
      </c>
      <c r="AB211" s="268" t="str">
        <f t="shared" si="65"/>
        <v/>
      </c>
      <c r="AC211" s="267" t="str">
        <f t="shared" si="66"/>
        <v/>
      </c>
      <c r="AD211" s="266" t="str">
        <f t="shared" si="67"/>
        <v/>
      </c>
      <c r="AE211" s="265" t="str">
        <f t="shared" si="68"/>
        <v/>
      </c>
      <c r="AF211" s="264" t="str">
        <f t="shared" si="69"/>
        <v/>
      </c>
      <c r="AG211" s="264" t="str">
        <f t="shared" si="70"/>
        <v/>
      </c>
      <c r="AH211" s="263" t="str">
        <f t="shared" si="71"/>
        <v/>
      </c>
      <c r="AI211" s="884"/>
      <c r="AJ211" s="885"/>
      <c r="AK211" s="885"/>
      <c r="AL211" s="885"/>
      <c r="AM211" s="885"/>
      <c r="AN211" s="886"/>
      <c r="AO211" s="262"/>
      <c r="AP211" s="887"/>
      <c r="AQ211" s="888"/>
      <c r="AR211" s="888"/>
      <c r="AS211" s="888"/>
      <c r="AT211" s="888"/>
      <c r="AU211" s="889"/>
      <c r="AV211" s="889"/>
      <c r="AW211" s="889"/>
      <c r="AX211" s="889"/>
      <c r="AY211" s="889"/>
      <c r="AZ211" s="889"/>
      <c r="BA211" s="889"/>
      <c r="BB211" s="889"/>
      <c r="BC211" s="889"/>
      <c r="BD211" s="890"/>
    </row>
    <row r="212" spans="1:56" ht="22.5" customHeight="1" x14ac:dyDescent="0.2">
      <c r="A212" s="273"/>
      <c r="B212" s="272"/>
      <c r="C212" s="894"/>
      <c r="D212" s="895"/>
      <c r="E212" s="895"/>
      <c r="F212" s="895"/>
      <c r="G212" s="895"/>
      <c r="H212" s="895"/>
      <c r="I212" s="895"/>
      <c r="J212" s="895"/>
      <c r="K212" s="895"/>
      <c r="L212" s="895"/>
      <c r="M212" s="896"/>
      <c r="N212" s="875"/>
      <c r="O212" s="876"/>
      <c r="P212" s="877"/>
      <c r="Q212" s="878"/>
      <c r="R212" s="879"/>
      <c r="S212" s="880"/>
      <c r="T212" s="881"/>
      <c r="U212" s="882"/>
      <c r="V212" s="882"/>
      <c r="W212" s="882"/>
      <c r="X212" s="882"/>
      <c r="Y212" s="883"/>
      <c r="Z212" s="280" t="str">
        <f t="shared" si="63"/>
        <v/>
      </c>
      <c r="AA212" s="277" t="str">
        <f t="shared" si="64"/>
        <v/>
      </c>
      <c r="AB212" s="279" t="str">
        <f t="shared" si="65"/>
        <v/>
      </c>
      <c r="AC212" s="278" t="str">
        <f t="shared" si="66"/>
        <v/>
      </c>
      <c r="AD212" s="277" t="str">
        <f t="shared" si="67"/>
        <v/>
      </c>
      <c r="AE212" s="276" t="str">
        <f t="shared" si="68"/>
        <v/>
      </c>
      <c r="AF212" s="275" t="str">
        <f t="shared" si="69"/>
        <v/>
      </c>
      <c r="AG212" s="275" t="str">
        <f t="shared" si="70"/>
        <v/>
      </c>
      <c r="AH212" s="274" t="str">
        <f t="shared" si="71"/>
        <v/>
      </c>
      <c r="AI212" s="884"/>
      <c r="AJ212" s="885"/>
      <c r="AK212" s="885"/>
      <c r="AL212" s="885"/>
      <c r="AM212" s="885"/>
      <c r="AN212" s="886"/>
      <c r="AO212" s="262"/>
      <c r="AP212" s="887"/>
      <c r="AQ212" s="888"/>
      <c r="AR212" s="888"/>
      <c r="AS212" s="888"/>
      <c r="AT212" s="888"/>
      <c r="AU212" s="889"/>
      <c r="AV212" s="889"/>
      <c r="AW212" s="889"/>
      <c r="AX212" s="889"/>
      <c r="AY212" s="889"/>
      <c r="AZ212" s="889"/>
      <c r="BA212" s="889"/>
      <c r="BB212" s="889"/>
      <c r="BC212" s="889"/>
      <c r="BD212" s="890"/>
    </row>
    <row r="213" spans="1:56" ht="22.5" customHeight="1" x14ac:dyDescent="0.2">
      <c r="A213" s="273"/>
      <c r="B213" s="272"/>
      <c r="C213" s="894"/>
      <c r="D213" s="895"/>
      <c r="E213" s="895"/>
      <c r="F213" s="895"/>
      <c r="G213" s="895"/>
      <c r="H213" s="895"/>
      <c r="I213" s="895"/>
      <c r="J213" s="895"/>
      <c r="K213" s="895"/>
      <c r="L213" s="895"/>
      <c r="M213" s="896"/>
      <c r="N213" s="875"/>
      <c r="O213" s="876"/>
      <c r="P213" s="877"/>
      <c r="Q213" s="878"/>
      <c r="R213" s="879"/>
      <c r="S213" s="880"/>
      <c r="T213" s="881"/>
      <c r="U213" s="882"/>
      <c r="V213" s="882"/>
      <c r="W213" s="882"/>
      <c r="X213" s="882"/>
      <c r="Y213" s="883"/>
      <c r="Z213" s="269" t="str">
        <f t="shared" si="63"/>
        <v/>
      </c>
      <c r="AA213" s="266" t="str">
        <f t="shared" si="64"/>
        <v/>
      </c>
      <c r="AB213" s="268" t="str">
        <f t="shared" si="65"/>
        <v/>
      </c>
      <c r="AC213" s="267" t="str">
        <f t="shared" si="66"/>
        <v/>
      </c>
      <c r="AD213" s="266" t="str">
        <f t="shared" si="67"/>
        <v/>
      </c>
      <c r="AE213" s="265" t="str">
        <f t="shared" si="68"/>
        <v/>
      </c>
      <c r="AF213" s="264" t="str">
        <f t="shared" si="69"/>
        <v/>
      </c>
      <c r="AG213" s="264" t="str">
        <f t="shared" si="70"/>
        <v/>
      </c>
      <c r="AH213" s="263" t="str">
        <f t="shared" si="71"/>
        <v/>
      </c>
      <c r="AI213" s="884"/>
      <c r="AJ213" s="885"/>
      <c r="AK213" s="885"/>
      <c r="AL213" s="885"/>
      <c r="AM213" s="885"/>
      <c r="AN213" s="886"/>
      <c r="AO213" s="262"/>
      <c r="AP213" s="887"/>
      <c r="AQ213" s="888"/>
      <c r="AR213" s="888"/>
      <c r="AS213" s="888"/>
      <c r="AT213" s="888"/>
      <c r="AU213" s="889"/>
      <c r="AV213" s="889"/>
      <c r="AW213" s="889"/>
      <c r="AX213" s="889"/>
      <c r="AY213" s="889"/>
      <c r="AZ213" s="889"/>
      <c r="BA213" s="889"/>
      <c r="BB213" s="889"/>
      <c r="BC213" s="889"/>
      <c r="BD213" s="890"/>
    </row>
    <row r="214" spans="1:56" ht="22.5" customHeight="1" x14ac:dyDescent="0.2">
      <c r="A214" s="273"/>
      <c r="B214" s="272"/>
      <c r="C214" s="894"/>
      <c r="D214" s="895"/>
      <c r="E214" s="895"/>
      <c r="F214" s="895"/>
      <c r="G214" s="895"/>
      <c r="H214" s="895"/>
      <c r="I214" s="895"/>
      <c r="J214" s="895"/>
      <c r="K214" s="895"/>
      <c r="L214" s="895"/>
      <c r="M214" s="896"/>
      <c r="N214" s="875"/>
      <c r="O214" s="876"/>
      <c r="P214" s="877"/>
      <c r="Q214" s="878"/>
      <c r="R214" s="879"/>
      <c r="S214" s="880"/>
      <c r="T214" s="881"/>
      <c r="U214" s="882"/>
      <c r="V214" s="882"/>
      <c r="W214" s="882"/>
      <c r="X214" s="882"/>
      <c r="Y214" s="883"/>
      <c r="Z214" s="280" t="str">
        <f t="shared" si="63"/>
        <v/>
      </c>
      <c r="AA214" s="277" t="str">
        <f t="shared" si="64"/>
        <v/>
      </c>
      <c r="AB214" s="279" t="str">
        <f t="shared" si="65"/>
        <v/>
      </c>
      <c r="AC214" s="278" t="str">
        <f t="shared" si="66"/>
        <v/>
      </c>
      <c r="AD214" s="277" t="str">
        <f t="shared" si="67"/>
        <v/>
      </c>
      <c r="AE214" s="276" t="str">
        <f t="shared" si="68"/>
        <v/>
      </c>
      <c r="AF214" s="275" t="str">
        <f t="shared" si="69"/>
        <v/>
      </c>
      <c r="AG214" s="275" t="str">
        <f t="shared" si="70"/>
        <v/>
      </c>
      <c r="AH214" s="274" t="str">
        <f t="shared" si="71"/>
        <v/>
      </c>
      <c r="AI214" s="884"/>
      <c r="AJ214" s="885"/>
      <c r="AK214" s="885"/>
      <c r="AL214" s="885"/>
      <c r="AM214" s="885"/>
      <c r="AN214" s="886"/>
      <c r="AO214" s="262"/>
      <c r="AP214" s="887"/>
      <c r="AQ214" s="888"/>
      <c r="AR214" s="888"/>
      <c r="AS214" s="888"/>
      <c r="AT214" s="888"/>
      <c r="AU214" s="889"/>
      <c r="AV214" s="889"/>
      <c r="AW214" s="889"/>
      <c r="AX214" s="889"/>
      <c r="AY214" s="889"/>
      <c r="AZ214" s="889"/>
      <c r="BA214" s="889"/>
      <c r="BB214" s="889"/>
      <c r="BC214" s="889"/>
      <c r="BD214" s="890"/>
    </row>
    <row r="215" spans="1:56" ht="22.5" customHeight="1" x14ac:dyDescent="0.2">
      <c r="A215" s="273"/>
      <c r="B215" s="272"/>
      <c r="C215" s="894"/>
      <c r="D215" s="895"/>
      <c r="E215" s="895"/>
      <c r="F215" s="895"/>
      <c r="G215" s="895"/>
      <c r="H215" s="895"/>
      <c r="I215" s="895"/>
      <c r="J215" s="895"/>
      <c r="K215" s="895"/>
      <c r="L215" s="895"/>
      <c r="M215" s="896"/>
      <c r="N215" s="875"/>
      <c r="O215" s="876"/>
      <c r="P215" s="877"/>
      <c r="Q215" s="878"/>
      <c r="R215" s="879"/>
      <c r="S215" s="880"/>
      <c r="T215" s="881"/>
      <c r="U215" s="882"/>
      <c r="V215" s="882"/>
      <c r="W215" s="882"/>
      <c r="X215" s="882"/>
      <c r="Y215" s="883"/>
      <c r="Z215" s="269" t="str">
        <f t="shared" si="63"/>
        <v/>
      </c>
      <c r="AA215" s="266" t="str">
        <f t="shared" si="64"/>
        <v/>
      </c>
      <c r="AB215" s="268" t="str">
        <f t="shared" si="65"/>
        <v/>
      </c>
      <c r="AC215" s="267" t="str">
        <f t="shared" si="66"/>
        <v/>
      </c>
      <c r="AD215" s="266" t="str">
        <f t="shared" si="67"/>
        <v/>
      </c>
      <c r="AE215" s="265" t="str">
        <f t="shared" si="68"/>
        <v/>
      </c>
      <c r="AF215" s="264" t="str">
        <f t="shared" si="69"/>
        <v/>
      </c>
      <c r="AG215" s="264" t="str">
        <f t="shared" si="70"/>
        <v/>
      </c>
      <c r="AH215" s="263" t="str">
        <f t="shared" si="71"/>
        <v/>
      </c>
      <c r="AI215" s="884"/>
      <c r="AJ215" s="885"/>
      <c r="AK215" s="885"/>
      <c r="AL215" s="885"/>
      <c r="AM215" s="885"/>
      <c r="AN215" s="886"/>
      <c r="AO215" s="262"/>
      <c r="AP215" s="887"/>
      <c r="AQ215" s="888"/>
      <c r="AR215" s="888"/>
      <c r="AS215" s="888"/>
      <c r="AT215" s="888"/>
      <c r="AU215" s="889"/>
      <c r="AV215" s="889"/>
      <c r="AW215" s="889"/>
      <c r="AX215" s="889"/>
      <c r="AY215" s="889"/>
      <c r="AZ215" s="889"/>
      <c r="BA215" s="889"/>
      <c r="BB215" s="889"/>
      <c r="BC215" s="889"/>
      <c r="BD215" s="890"/>
    </row>
    <row r="216" spans="1:56" ht="22.5" customHeight="1" thickBot="1" x14ac:dyDescent="0.25">
      <c r="A216" s="271"/>
      <c r="B216" s="270"/>
      <c r="C216" s="961"/>
      <c r="D216" s="962"/>
      <c r="E216" s="962"/>
      <c r="F216" s="962"/>
      <c r="G216" s="962"/>
      <c r="H216" s="962"/>
      <c r="I216" s="962"/>
      <c r="J216" s="962"/>
      <c r="K216" s="962"/>
      <c r="L216" s="962"/>
      <c r="M216" s="963"/>
      <c r="N216" s="875"/>
      <c r="O216" s="876"/>
      <c r="P216" s="877"/>
      <c r="Q216" s="878"/>
      <c r="R216" s="879"/>
      <c r="S216" s="880"/>
      <c r="T216" s="881"/>
      <c r="U216" s="882"/>
      <c r="V216" s="882"/>
      <c r="W216" s="882"/>
      <c r="X216" s="882"/>
      <c r="Y216" s="883"/>
      <c r="Z216" s="269" t="str">
        <f t="shared" si="63"/>
        <v/>
      </c>
      <c r="AA216" s="266" t="str">
        <f t="shared" si="64"/>
        <v/>
      </c>
      <c r="AB216" s="268" t="str">
        <f t="shared" si="65"/>
        <v/>
      </c>
      <c r="AC216" s="267" t="str">
        <f t="shared" si="66"/>
        <v/>
      </c>
      <c r="AD216" s="266" t="str">
        <f t="shared" si="67"/>
        <v/>
      </c>
      <c r="AE216" s="265" t="str">
        <f t="shared" si="68"/>
        <v/>
      </c>
      <c r="AF216" s="264" t="str">
        <f t="shared" si="69"/>
        <v/>
      </c>
      <c r="AG216" s="264" t="str">
        <f t="shared" si="70"/>
        <v/>
      </c>
      <c r="AH216" s="263" t="str">
        <f t="shared" si="71"/>
        <v/>
      </c>
      <c r="AI216" s="964"/>
      <c r="AJ216" s="965"/>
      <c r="AK216" s="965"/>
      <c r="AL216" s="965"/>
      <c r="AM216" s="965"/>
      <c r="AN216" s="966"/>
      <c r="AO216" s="262"/>
      <c r="AP216" s="930"/>
      <c r="AQ216" s="931"/>
      <c r="AR216" s="931"/>
      <c r="AS216" s="931"/>
      <c r="AT216" s="931"/>
      <c r="AU216" s="924"/>
      <c r="AV216" s="924"/>
      <c r="AW216" s="924"/>
      <c r="AX216" s="924"/>
      <c r="AY216" s="924"/>
      <c r="AZ216" s="924"/>
      <c r="BA216" s="924"/>
      <c r="BB216" s="924"/>
      <c r="BC216" s="924"/>
      <c r="BD216" s="925"/>
    </row>
    <row r="217" spans="1:56" ht="22.5" customHeight="1" thickTop="1" thickBot="1" x14ac:dyDescent="0.2">
      <c r="A217" s="261"/>
      <c r="B217" s="260"/>
      <c r="C217" s="952" t="s">
        <v>161</v>
      </c>
      <c r="D217" s="953"/>
      <c r="E217" s="953"/>
      <c r="F217" s="953"/>
      <c r="G217" s="953"/>
      <c r="H217" s="953"/>
      <c r="I217" s="953"/>
      <c r="J217" s="953"/>
      <c r="K217" s="953"/>
      <c r="L217" s="953"/>
      <c r="M217" s="953"/>
      <c r="N217" s="953"/>
      <c r="O217" s="953"/>
      <c r="P217" s="953"/>
      <c r="Q217" s="953"/>
      <c r="R217" s="953"/>
      <c r="S217" s="953"/>
      <c r="T217" s="953"/>
      <c r="U217" s="953"/>
      <c r="V217" s="953"/>
      <c r="W217" s="953"/>
      <c r="X217" s="953"/>
      <c r="Y217" s="954"/>
      <c r="Z217" s="259" t="str">
        <f>IF($C196="","",LEFT(RIGHT(" " &amp;SUMPRODUCT(ROUND((N196:N216)*(T196:T216),0)),9),1))</f>
        <v/>
      </c>
      <c r="AA217" s="256" t="str">
        <f>IF($C196="","",LEFT(RIGHT(" " &amp;SUMPRODUCT(ROUND((N196:N216)*(T196:T216),0)),8),1))</f>
        <v/>
      </c>
      <c r="AB217" s="258" t="str">
        <f>IF($C196="","",LEFT(RIGHT(" " &amp;SUMPRODUCT(ROUND((N196:N216)*(T196:T216),0)),7),1))</f>
        <v/>
      </c>
      <c r="AC217" s="257" t="str">
        <f>IF($C196="","",LEFT(RIGHT(" " &amp;SUMPRODUCT(ROUND((N196:N216)*(T196:T216),0)),6),1))</f>
        <v/>
      </c>
      <c r="AD217" s="256" t="str">
        <f>IF($C196="","",LEFT(RIGHT(" " &amp;SUMPRODUCT(ROUND((N196:N216)*(T196:T216),0)),5),1))</f>
        <v/>
      </c>
      <c r="AE217" s="255" t="str">
        <f>IF($C196="","",LEFT(RIGHT(" " &amp;SUMPRODUCT(ROUND((N196:N216)*(T196:T216),0)),4),1))</f>
        <v/>
      </c>
      <c r="AF217" s="254" t="str">
        <f>IF($C196="","",LEFT(RIGHT(" " &amp;SUMPRODUCT(ROUND((N196:N216)*(T196:T216),0)),3),1))</f>
        <v/>
      </c>
      <c r="AG217" s="254" t="str">
        <f>IF($C196="","",LEFT(RIGHT(" " &amp;SUMPRODUCT(ROUND((N196:N216)*(T196:T216),0)),2),1))</f>
        <v/>
      </c>
      <c r="AH217" s="253" t="str">
        <f>IF($C196="","",LEFT(RIGHT(" " &amp;SUMPRODUCT(ROUND((N196:N216)*(T196:T216),0)),1),1))</f>
        <v/>
      </c>
      <c r="AI217" s="955"/>
      <c r="AJ217" s="956"/>
      <c r="AK217" s="956"/>
      <c r="AL217" s="956"/>
      <c r="AM217" s="956"/>
      <c r="AN217" s="957"/>
      <c r="BD217" s="252" t="s">
        <v>160</v>
      </c>
    </row>
    <row r="218" spans="1:56" ht="11.25" customHeight="1" thickTop="1" x14ac:dyDescent="0.2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</row>
    <row r="219" spans="1:56" ht="24" customHeight="1" x14ac:dyDescent="0.2">
      <c r="A219" s="950" t="s">
        <v>171</v>
      </c>
      <c r="B219" s="950"/>
      <c r="C219" s="950"/>
      <c r="D219" s="951" t="str">
        <f>IF($AL$7="","",$AL$7)</f>
        <v/>
      </c>
      <c r="E219" s="951"/>
      <c r="F219" s="951"/>
      <c r="G219" s="951"/>
      <c r="H219" s="951"/>
      <c r="I219" s="951"/>
      <c r="J219" s="951"/>
      <c r="Q219" s="830" t="s">
        <v>170</v>
      </c>
      <c r="R219" s="830"/>
      <c r="S219" s="830"/>
      <c r="T219" s="830"/>
      <c r="U219" s="830"/>
      <c r="V219" s="830"/>
      <c r="W219" s="830"/>
      <c r="X219" s="830"/>
      <c r="Y219" s="830"/>
      <c r="Z219" s="830"/>
      <c r="AA219" s="830"/>
      <c r="AB219" s="830"/>
      <c r="AC219" s="830"/>
      <c r="AD219" s="830"/>
      <c r="AE219" s="830"/>
      <c r="AH219" s="286" t="s">
        <v>169</v>
      </c>
      <c r="AI219" s="286"/>
      <c r="AJ219" s="872"/>
      <c r="AK219" s="872"/>
      <c r="AL219" s="285" t="s">
        <v>168</v>
      </c>
      <c r="AM219" s="872"/>
      <c r="AN219" s="872"/>
      <c r="AS219" s="932" t="str">
        <f>IF($AS$1="","",$AS$1)</f>
        <v>平成</v>
      </c>
      <c r="AT219" s="932"/>
      <c r="AU219" s="932"/>
      <c r="AV219" s="926" t="str">
        <f>IF($AV$1="","",$AV$1)</f>
        <v/>
      </c>
      <c r="AW219" s="926"/>
      <c r="AX219" s="284" t="s">
        <v>158</v>
      </c>
      <c r="AY219" s="926" t="str">
        <f>IF($AY$1="","",$AY$1)</f>
        <v/>
      </c>
      <c r="AZ219" s="926"/>
      <c r="BA219" s="284" t="s">
        <v>167</v>
      </c>
      <c r="BB219" s="926" t="str">
        <f>IF($BB$1="","",$BB$1)</f>
        <v/>
      </c>
      <c r="BC219" s="926"/>
      <c r="BD219" s="284" t="s">
        <v>156</v>
      </c>
    </row>
    <row r="220" spans="1:56" ht="11.25" customHeight="1" thickBot="1" x14ac:dyDescent="0.25">
      <c r="AC220" s="283"/>
      <c r="AD220" s="283"/>
    </row>
    <row r="221" spans="1:56" ht="23.25" customHeight="1" thickTop="1" x14ac:dyDescent="0.2">
      <c r="A221" s="282" t="s">
        <v>167</v>
      </c>
      <c r="B221" s="281" t="s">
        <v>156</v>
      </c>
      <c r="C221" s="863" t="s">
        <v>166</v>
      </c>
      <c r="D221" s="864"/>
      <c r="E221" s="864"/>
      <c r="F221" s="864"/>
      <c r="G221" s="864"/>
      <c r="H221" s="864"/>
      <c r="I221" s="864"/>
      <c r="J221" s="864"/>
      <c r="K221" s="864"/>
      <c r="L221" s="864"/>
      <c r="M221" s="893"/>
      <c r="N221" s="866" t="s">
        <v>128</v>
      </c>
      <c r="O221" s="867"/>
      <c r="P221" s="868"/>
      <c r="Q221" s="866" t="s">
        <v>165</v>
      </c>
      <c r="R221" s="867"/>
      <c r="S221" s="868"/>
      <c r="T221" s="866" t="s">
        <v>127</v>
      </c>
      <c r="U221" s="867"/>
      <c r="V221" s="867"/>
      <c r="W221" s="867"/>
      <c r="X221" s="867"/>
      <c r="Y221" s="868"/>
      <c r="Z221" s="866" t="s">
        <v>164</v>
      </c>
      <c r="AA221" s="867"/>
      <c r="AB221" s="867"/>
      <c r="AC221" s="867"/>
      <c r="AD221" s="867"/>
      <c r="AE221" s="867"/>
      <c r="AF221" s="867"/>
      <c r="AG221" s="867"/>
      <c r="AH221" s="868"/>
      <c r="AI221" s="863" t="s">
        <v>163</v>
      </c>
      <c r="AJ221" s="864"/>
      <c r="AK221" s="864"/>
      <c r="AL221" s="864"/>
      <c r="AM221" s="864"/>
      <c r="AN221" s="865"/>
      <c r="AO221" s="262"/>
      <c r="AP221" s="869" t="s">
        <v>162</v>
      </c>
      <c r="AQ221" s="870"/>
      <c r="AR221" s="870"/>
      <c r="AS221" s="870"/>
      <c r="AT221" s="870"/>
      <c r="AU221" s="870"/>
      <c r="AV221" s="870"/>
      <c r="AW221" s="870"/>
      <c r="AX221" s="870"/>
      <c r="AY221" s="870"/>
      <c r="AZ221" s="870"/>
      <c r="BA221" s="870"/>
      <c r="BB221" s="870"/>
      <c r="BC221" s="870"/>
      <c r="BD221" s="871"/>
    </row>
    <row r="222" spans="1:56" ht="22.5" customHeight="1" x14ac:dyDescent="0.2">
      <c r="A222" s="273"/>
      <c r="B222" s="272"/>
      <c r="C222" s="894"/>
      <c r="D222" s="895"/>
      <c r="E222" s="895"/>
      <c r="F222" s="895"/>
      <c r="G222" s="895"/>
      <c r="H222" s="895"/>
      <c r="I222" s="895"/>
      <c r="J222" s="895"/>
      <c r="K222" s="895"/>
      <c r="L222" s="895"/>
      <c r="M222" s="896"/>
      <c r="N222" s="875"/>
      <c r="O222" s="876"/>
      <c r="P222" s="877"/>
      <c r="Q222" s="878"/>
      <c r="R222" s="879"/>
      <c r="S222" s="880"/>
      <c r="T222" s="881"/>
      <c r="U222" s="882"/>
      <c r="V222" s="882"/>
      <c r="W222" s="882"/>
      <c r="X222" s="882"/>
      <c r="Y222" s="883"/>
      <c r="Z222" s="280" t="str">
        <f t="shared" ref="Z222:Z242" si="72">IF($T222="","",LEFT(RIGHT(" " &amp;ROUND($N222*$T222,0),9),1))</f>
        <v/>
      </c>
      <c r="AA222" s="277" t="str">
        <f t="shared" ref="AA222:AA242" si="73">IF($T222="","",LEFT(RIGHT(" " &amp;ROUND($N222*$T222,0),8),1))</f>
        <v/>
      </c>
      <c r="AB222" s="279" t="str">
        <f t="shared" ref="AB222:AB242" si="74">IF($T222="","",LEFT(RIGHT(" " &amp;ROUND($N222*$T222,0),7),1))</f>
        <v/>
      </c>
      <c r="AC222" s="278" t="str">
        <f t="shared" ref="AC222:AC242" si="75">IF($T222="","",LEFT(RIGHT(" " &amp;ROUND($N222*$T222,0),6),1))</f>
        <v/>
      </c>
      <c r="AD222" s="277" t="str">
        <f t="shared" ref="AD222:AD242" si="76">IF($T222="","",LEFT(RIGHT(" " &amp;ROUND($N222*$T222,0),5),1))</f>
        <v/>
      </c>
      <c r="AE222" s="276" t="str">
        <f t="shared" ref="AE222:AE242" si="77">IF($T222="","",LEFT(RIGHT(" " &amp;ROUND($N222*$T222,0),4),1))</f>
        <v/>
      </c>
      <c r="AF222" s="275" t="str">
        <f t="shared" ref="AF222:AF242" si="78">IF($T222="","",LEFT(RIGHT(" " &amp;ROUND($N222*$T222,0),3),1))</f>
        <v/>
      </c>
      <c r="AG222" s="275" t="str">
        <f t="shared" ref="AG222:AG242" si="79">IF($T222="","",LEFT(RIGHT(" " &amp;ROUND($N222*$T222,0),2),1))</f>
        <v/>
      </c>
      <c r="AH222" s="274" t="str">
        <f t="shared" ref="AH222:AH242" si="80">IF($T222="","",LEFT(RIGHT(" " &amp;ROUND($N222*$T222,0),1),1))</f>
        <v/>
      </c>
      <c r="AI222" s="884"/>
      <c r="AJ222" s="885"/>
      <c r="AK222" s="885"/>
      <c r="AL222" s="885"/>
      <c r="AM222" s="885"/>
      <c r="AN222" s="886"/>
      <c r="AO222" s="262"/>
      <c r="AP222" s="887"/>
      <c r="AQ222" s="888"/>
      <c r="AR222" s="888"/>
      <c r="AS222" s="888"/>
      <c r="AT222" s="888"/>
      <c r="AU222" s="889"/>
      <c r="AV222" s="889"/>
      <c r="AW222" s="889"/>
      <c r="AX222" s="889"/>
      <c r="AY222" s="889"/>
      <c r="AZ222" s="889"/>
      <c r="BA222" s="889"/>
      <c r="BB222" s="889"/>
      <c r="BC222" s="889"/>
      <c r="BD222" s="890"/>
    </row>
    <row r="223" spans="1:56" ht="22.5" customHeight="1" x14ac:dyDescent="0.2">
      <c r="A223" s="273"/>
      <c r="B223" s="272"/>
      <c r="C223" s="894"/>
      <c r="D223" s="895"/>
      <c r="E223" s="895"/>
      <c r="F223" s="895"/>
      <c r="G223" s="895"/>
      <c r="H223" s="895"/>
      <c r="I223" s="895"/>
      <c r="J223" s="895"/>
      <c r="K223" s="895"/>
      <c r="L223" s="895"/>
      <c r="M223" s="896"/>
      <c r="N223" s="875"/>
      <c r="O223" s="876"/>
      <c r="P223" s="877"/>
      <c r="Q223" s="878"/>
      <c r="R223" s="879"/>
      <c r="S223" s="880"/>
      <c r="T223" s="881"/>
      <c r="U223" s="882"/>
      <c r="V223" s="882"/>
      <c r="W223" s="882"/>
      <c r="X223" s="882"/>
      <c r="Y223" s="883"/>
      <c r="Z223" s="280" t="str">
        <f t="shared" si="72"/>
        <v/>
      </c>
      <c r="AA223" s="277" t="str">
        <f t="shared" si="73"/>
        <v/>
      </c>
      <c r="AB223" s="279" t="str">
        <f t="shared" si="74"/>
        <v/>
      </c>
      <c r="AC223" s="278" t="str">
        <f t="shared" si="75"/>
        <v/>
      </c>
      <c r="AD223" s="277" t="str">
        <f t="shared" si="76"/>
        <v/>
      </c>
      <c r="AE223" s="276" t="str">
        <f t="shared" si="77"/>
        <v/>
      </c>
      <c r="AF223" s="275" t="str">
        <f t="shared" si="78"/>
        <v/>
      </c>
      <c r="AG223" s="275" t="str">
        <f t="shared" si="79"/>
        <v/>
      </c>
      <c r="AH223" s="274" t="str">
        <f t="shared" si="80"/>
        <v/>
      </c>
      <c r="AI223" s="884"/>
      <c r="AJ223" s="885"/>
      <c r="AK223" s="885"/>
      <c r="AL223" s="885"/>
      <c r="AM223" s="885"/>
      <c r="AN223" s="886"/>
      <c r="AO223" s="262"/>
      <c r="AP223" s="887"/>
      <c r="AQ223" s="888"/>
      <c r="AR223" s="888"/>
      <c r="AS223" s="888"/>
      <c r="AT223" s="888"/>
      <c r="AU223" s="889"/>
      <c r="AV223" s="889"/>
      <c r="AW223" s="889"/>
      <c r="AX223" s="889"/>
      <c r="AY223" s="889"/>
      <c r="AZ223" s="889"/>
      <c r="BA223" s="889"/>
      <c r="BB223" s="889"/>
      <c r="BC223" s="889"/>
      <c r="BD223" s="890"/>
    </row>
    <row r="224" spans="1:56" ht="22.5" customHeight="1" x14ac:dyDescent="0.2">
      <c r="A224" s="273"/>
      <c r="B224" s="272"/>
      <c r="C224" s="894"/>
      <c r="D224" s="895"/>
      <c r="E224" s="895"/>
      <c r="F224" s="895"/>
      <c r="G224" s="895"/>
      <c r="H224" s="895"/>
      <c r="I224" s="895"/>
      <c r="J224" s="895"/>
      <c r="K224" s="895"/>
      <c r="L224" s="895"/>
      <c r="M224" s="896"/>
      <c r="N224" s="875"/>
      <c r="O224" s="876"/>
      <c r="P224" s="877"/>
      <c r="Q224" s="878"/>
      <c r="R224" s="879"/>
      <c r="S224" s="880"/>
      <c r="T224" s="881"/>
      <c r="U224" s="882"/>
      <c r="V224" s="882"/>
      <c r="W224" s="882"/>
      <c r="X224" s="882"/>
      <c r="Y224" s="883"/>
      <c r="Z224" s="280" t="str">
        <f t="shared" si="72"/>
        <v/>
      </c>
      <c r="AA224" s="277" t="str">
        <f t="shared" si="73"/>
        <v/>
      </c>
      <c r="AB224" s="279" t="str">
        <f t="shared" si="74"/>
        <v/>
      </c>
      <c r="AC224" s="278" t="str">
        <f t="shared" si="75"/>
        <v/>
      </c>
      <c r="AD224" s="277" t="str">
        <f t="shared" si="76"/>
        <v/>
      </c>
      <c r="AE224" s="276" t="str">
        <f t="shared" si="77"/>
        <v/>
      </c>
      <c r="AF224" s="275" t="str">
        <f t="shared" si="78"/>
        <v/>
      </c>
      <c r="AG224" s="275" t="str">
        <f t="shared" si="79"/>
        <v/>
      </c>
      <c r="AH224" s="274" t="str">
        <f t="shared" si="80"/>
        <v/>
      </c>
      <c r="AI224" s="884"/>
      <c r="AJ224" s="885"/>
      <c r="AK224" s="885"/>
      <c r="AL224" s="885"/>
      <c r="AM224" s="885"/>
      <c r="AN224" s="886"/>
      <c r="AO224" s="262"/>
      <c r="AP224" s="887"/>
      <c r="AQ224" s="888"/>
      <c r="AR224" s="888"/>
      <c r="AS224" s="888"/>
      <c r="AT224" s="888"/>
      <c r="AU224" s="889"/>
      <c r="AV224" s="889"/>
      <c r="AW224" s="889"/>
      <c r="AX224" s="889"/>
      <c r="AY224" s="889"/>
      <c r="AZ224" s="889"/>
      <c r="BA224" s="889"/>
      <c r="BB224" s="889"/>
      <c r="BC224" s="889"/>
      <c r="BD224" s="890"/>
    </row>
    <row r="225" spans="1:56" ht="22.5" customHeight="1" x14ac:dyDescent="0.2">
      <c r="A225" s="273"/>
      <c r="B225" s="272"/>
      <c r="C225" s="894"/>
      <c r="D225" s="895"/>
      <c r="E225" s="895"/>
      <c r="F225" s="895"/>
      <c r="G225" s="895"/>
      <c r="H225" s="895"/>
      <c r="I225" s="895"/>
      <c r="J225" s="895"/>
      <c r="K225" s="895"/>
      <c r="L225" s="895"/>
      <c r="M225" s="896"/>
      <c r="N225" s="875"/>
      <c r="O225" s="876"/>
      <c r="P225" s="877"/>
      <c r="Q225" s="878"/>
      <c r="R225" s="879"/>
      <c r="S225" s="880"/>
      <c r="T225" s="881"/>
      <c r="U225" s="882"/>
      <c r="V225" s="882"/>
      <c r="W225" s="882"/>
      <c r="X225" s="882"/>
      <c r="Y225" s="883"/>
      <c r="Z225" s="280" t="str">
        <f t="shared" si="72"/>
        <v/>
      </c>
      <c r="AA225" s="277" t="str">
        <f t="shared" si="73"/>
        <v/>
      </c>
      <c r="AB225" s="279" t="str">
        <f t="shared" si="74"/>
        <v/>
      </c>
      <c r="AC225" s="278" t="str">
        <f t="shared" si="75"/>
        <v/>
      </c>
      <c r="AD225" s="277" t="str">
        <f t="shared" si="76"/>
        <v/>
      </c>
      <c r="AE225" s="276" t="str">
        <f t="shared" si="77"/>
        <v/>
      </c>
      <c r="AF225" s="275" t="str">
        <f t="shared" si="78"/>
        <v/>
      </c>
      <c r="AG225" s="275" t="str">
        <f t="shared" si="79"/>
        <v/>
      </c>
      <c r="AH225" s="274" t="str">
        <f t="shared" si="80"/>
        <v/>
      </c>
      <c r="AI225" s="884"/>
      <c r="AJ225" s="885"/>
      <c r="AK225" s="885"/>
      <c r="AL225" s="885"/>
      <c r="AM225" s="885"/>
      <c r="AN225" s="886"/>
      <c r="AO225" s="262"/>
      <c r="AP225" s="887"/>
      <c r="AQ225" s="888"/>
      <c r="AR225" s="888"/>
      <c r="AS225" s="888"/>
      <c r="AT225" s="888"/>
      <c r="AU225" s="889"/>
      <c r="AV225" s="889"/>
      <c r="AW225" s="889"/>
      <c r="AX225" s="889"/>
      <c r="AY225" s="889"/>
      <c r="AZ225" s="889"/>
      <c r="BA225" s="889"/>
      <c r="BB225" s="889"/>
      <c r="BC225" s="889"/>
      <c r="BD225" s="890"/>
    </row>
    <row r="226" spans="1:56" ht="22.5" customHeight="1" x14ac:dyDescent="0.2">
      <c r="A226" s="273"/>
      <c r="B226" s="272"/>
      <c r="C226" s="894"/>
      <c r="D226" s="895"/>
      <c r="E226" s="895"/>
      <c r="F226" s="895"/>
      <c r="G226" s="895"/>
      <c r="H226" s="895"/>
      <c r="I226" s="895"/>
      <c r="J226" s="895"/>
      <c r="K226" s="895"/>
      <c r="L226" s="895"/>
      <c r="M226" s="896"/>
      <c r="N226" s="875"/>
      <c r="O226" s="876"/>
      <c r="P226" s="877"/>
      <c r="Q226" s="878"/>
      <c r="R226" s="879"/>
      <c r="S226" s="880"/>
      <c r="T226" s="881"/>
      <c r="U226" s="882"/>
      <c r="V226" s="882"/>
      <c r="W226" s="882"/>
      <c r="X226" s="882"/>
      <c r="Y226" s="883"/>
      <c r="Z226" s="280" t="str">
        <f t="shared" si="72"/>
        <v/>
      </c>
      <c r="AA226" s="277" t="str">
        <f t="shared" si="73"/>
        <v/>
      </c>
      <c r="AB226" s="279" t="str">
        <f t="shared" si="74"/>
        <v/>
      </c>
      <c r="AC226" s="278" t="str">
        <f t="shared" si="75"/>
        <v/>
      </c>
      <c r="AD226" s="277" t="str">
        <f t="shared" si="76"/>
        <v/>
      </c>
      <c r="AE226" s="276" t="str">
        <f t="shared" si="77"/>
        <v/>
      </c>
      <c r="AF226" s="275" t="str">
        <f t="shared" si="78"/>
        <v/>
      </c>
      <c r="AG226" s="275" t="str">
        <f t="shared" si="79"/>
        <v/>
      </c>
      <c r="AH226" s="274" t="str">
        <f t="shared" si="80"/>
        <v/>
      </c>
      <c r="AI226" s="884"/>
      <c r="AJ226" s="885"/>
      <c r="AK226" s="885"/>
      <c r="AL226" s="885"/>
      <c r="AM226" s="885"/>
      <c r="AN226" s="886"/>
      <c r="AO226" s="262"/>
      <c r="AP226" s="887"/>
      <c r="AQ226" s="888"/>
      <c r="AR226" s="888"/>
      <c r="AS226" s="888"/>
      <c r="AT226" s="888"/>
      <c r="AU226" s="889"/>
      <c r="AV226" s="889"/>
      <c r="AW226" s="889"/>
      <c r="AX226" s="889"/>
      <c r="AY226" s="889"/>
      <c r="AZ226" s="889"/>
      <c r="BA226" s="889"/>
      <c r="BB226" s="889"/>
      <c r="BC226" s="889"/>
      <c r="BD226" s="890"/>
    </row>
    <row r="227" spans="1:56" ht="22.5" customHeight="1" x14ac:dyDescent="0.2">
      <c r="A227" s="273"/>
      <c r="B227" s="272"/>
      <c r="C227" s="894"/>
      <c r="D227" s="895"/>
      <c r="E227" s="895"/>
      <c r="F227" s="895"/>
      <c r="G227" s="895"/>
      <c r="H227" s="895"/>
      <c r="I227" s="895"/>
      <c r="J227" s="895"/>
      <c r="K227" s="895"/>
      <c r="L227" s="895"/>
      <c r="M227" s="896"/>
      <c r="N227" s="875"/>
      <c r="O227" s="876"/>
      <c r="P227" s="877"/>
      <c r="Q227" s="878"/>
      <c r="R227" s="879"/>
      <c r="S227" s="880"/>
      <c r="T227" s="881"/>
      <c r="U227" s="882"/>
      <c r="V227" s="882"/>
      <c r="W227" s="882"/>
      <c r="X227" s="882"/>
      <c r="Y227" s="883"/>
      <c r="Z227" s="280" t="str">
        <f t="shared" si="72"/>
        <v/>
      </c>
      <c r="AA227" s="277" t="str">
        <f t="shared" si="73"/>
        <v/>
      </c>
      <c r="AB227" s="279" t="str">
        <f t="shared" si="74"/>
        <v/>
      </c>
      <c r="AC227" s="278" t="str">
        <f t="shared" si="75"/>
        <v/>
      </c>
      <c r="AD227" s="277" t="str">
        <f t="shared" si="76"/>
        <v/>
      </c>
      <c r="AE227" s="276" t="str">
        <f t="shared" si="77"/>
        <v/>
      </c>
      <c r="AF227" s="275" t="str">
        <f t="shared" si="78"/>
        <v/>
      </c>
      <c r="AG227" s="275" t="str">
        <f t="shared" si="79"/>
        <v/>
      </c>
      <c r="AH227" s="274" t="str">
        <f t="shared" si="80"/>
        <v/>
      </c>
      <c r="AI227" s="884"/>
      <c r="AJ227" s="885"/>
      <c r="AK227" s="885"/>
      <c r="AL227" s="885"/>
      <c r="AM227" s="885"/>
      <c r="AN227" s="886"/>
      <c r="AO227" s="262"/>
      <c r="AP227" s="887"/>
      <c r="AQ227" s="888"/>
      <c r="AR227" s="888"/>
      <c r="AS227" s="888"/>
      <c r="AT227" s="888"/>
      <c r="AU227" s="889"/>
      <c r="AV227" s="889"/>
      <c r="AW227" s="889"/>
      <c r="AX227" s="889"/>
      <c r="AY227" s="889"/>
      <c r="AZ227" s="889"/>
      <c r="BA227" s="889"/>
      <c r="BB227" s="889"/>
      <c r="BC227" s="889"/>
      <c r="BD227" s="890"/>
    </row>
    <row r="228" spans="1:56" ht="22.5" customHeight="1" x14ac:dyDescent="0.2">
      <c r="A228" s="273"/>
      <c r="B228" s="272"/>
      <c r="C228" s="894"/>
      <c r="D228" s="895"/>
      <c r="E228" s="895"/>
      <c r="F228" s="895"/>
      <c r="G228" s="895"/>
      <c r="H228" s="895"/>
      <c r="I228" s="895"/>
      <c r="J228" s="895"/>
      <c r="K228" s="895"/>
      <c r="L228" s="895"/>
      <c r="M228" s="896"/>
      <c r="N228" s="875"/>
      <c r="O228" s="876"/>
      <c r="P228" s="877"/>
      <c r="Q228" s="878"/>
      <c r="R228" s="879"/>
      <c r="S228" s="880"/>
      <c r="T228" s="881"/>
      <c r="U228" s="882"/>
      <c r="V228" s="882"/>
      <c r="W228" s="882"/>
      <c r="X228" s="882"/>
      <c r="Y228" s="883"/>
      <c r="Z228" s="280" t="str">
        <f t="shared" si="72"/>
        <v/>
      </c>
      <c r="AA228" s="277" t="str">
        <f t="shared" si="73"/>
        <v/>
      </c>
      <c r="AB228" s="279" t="str">
        <f t="shared" si="74"/>
        <v/>
      </c>
      <c r="AC228" s="278" t="str">
        <f t="shared" si="75"/>
        <v/>
      </c>
      <c r="AD228" s="277" t="str">
        <f t="shared" si="76"/>
        <v/>
      </c>
      <c r="AE228" s="276" t="str">
        <f t="shared" si="77"/>
        <v/>
      </c>
      <c r="AF228" s="275" t="str">
        <f t="shared" si="78"/>
        <v/>
      </c>
      <c r="AG228" s="275" t="str">
        <f t="shared" si="79"/>
        <v/>
      </c>
      <c r="AH228" s="274" t="str">
        <f t="shared" si="80"/>
        <v/>
      </c>
      <c r="AI228" s="884"/>
      <c r="AJ228" s="885"/>
      <c r="AK228" s="885"/>
      <c r="AL228" s="885"/>
      <c r="AM228" s="885"/>
      <c r="AN228" s="886"/>
      <c r="AO228" s="262"/>
      <c r="AP228" s="887"/>
      <c r="AQ228" s="888"/>
      <c r="AR228" s="888"/>
      <c r="AS228" s="888"/>
      <c r="AT228" s="888"/>
      <c r="AU228" s="889"/>
      <c r="AV228" s="889"/>
      <c r="AW228" s="889"/>
      <c r="AX228" s="889"/>
      <c r="AY228" s="889"/>
      <c r="AZ228" s="889"/>
      <c r="BA228" s="889"/>
      <c r="BB228" s="889"/>
      <c r="BC228" s="889"/>
      <c r="BD228" s="890"/>
    </row>
    <row r="229" spans="1:56" ht="22.5" customHeight="1" x14ac:dyDescent="0.2">
      <c r="A229" s="273"/>
      <c r="B229" s="272"/>
      <c r="C229" s="894"/>
      <c r="D229" s="895"/>
      <c r="E229" s="895"/>
      <c r="F229" s="895"/>
      <c r="G229" s="895"/>
      <c r="H229" s="895"/>
      <c r="I229" s="895"/>
      <c r="J229" s="895"/>
      <c r="K229" s="895"/>
      <c r="L229" s="895"/>
      <c r="M229" s="896"/>
      <c r="N229" s="875"/>
      <c r="O229" s="876"/>
      <c r="P229" s="877"/>
      <c r="Q229" s="878"/>
      <c r="R229" s="879"/>
      <c r="S229" s="880"/>
      <c r="T229" s="881"/>
      <c r="U229" s="882"/>
      <c r="V229" s="882"/>
      <c r="W229" s="882"/>
      <c r="X229" s="882"/>
      <c r="Y229" s="883"/>
      <c r="Z229" s="280" t="str">
        <f t="shared" si="72"/>
        <v/>
      </c>
      <c r="AA229" s="277" t="str">
        <f t="shared" si="73"/>
        <v/>
      </c>
      <c r="AB229" s="279" t="str">
        <f t="shared" si="74"/>
        <v/>
      </c>
      <c r="AC229" s="278" t="str">
        <f t="shared" si="75"/>
        <v/>
      </c>
      <c r="AD229" s="277" t="str">
        <f t="shared" si="76"/>
        <v/>
      </c>
      <c r="AE229" s="276" t="str">
        <f t="shared" si="77"/>
        <v/>
      </c>
      <c r="AF229" s="275" t="str">
        <f t="shared" si="78"/>
        <v/>
      </c>
      <c r="AG229" s="275" t="str">
        <f t="shared" si="79"/>
        <v/>
      </c>
      <c r="AH229" s="274" t="str">
        <f t="shared" si="80"/>
        <v/>
      </c>
      <c r="AI229" s="884"/>
      <c r="AJ229" s="885"/>
      <c r="AK229" s="885"/>
      <c r="AL229" s="885"/>
      <c r="AM229" s="885"/>
      <c r="AN229" s="886"/>
      <c r="AO229" s="262"/>
      <c r="AP229" s="887"/>
      <c r="AQ229" s="888"/>
      <c r="AR229" s="888"/>
      <c r="AS229" s="888"/>
      <c r="AT229" s="888"/>
      <c r="AU229" s="889"/>
      <c r="AV229" s="889"/>
      <c r="AW229" s="889"/>
      <c r="AX229" s="889"/>
      <c r="AY229" s="889"/>
      <c r="AZ229" s="889"/>
      <c r="BA229" s="889"/>
      <c r="BB229" s="889"/>
      <c r="BC229" s="889"/>
      <c r="BD229" s="890"/>
    </row>
    <row r="230" spans="1:56" ht="22.5" customHeight="1" x14ac:dyDescent="0.2">
      <c r="A230" s="273"/>
      <c r="B230" s="272"/>
      <c r="C230" s="894"/>
      <c r="D230" s="895"/>
      <c r="E230" s="895"/>
      <c r="F230" s="895"/>
      <c r="G230" s="895"/>
      <c r="H230" s="895"/>
      <c r="I230" s="895"/>
      <c r="J230" s="895"/>
      <c r="K230" s="895"/>
      <c r="L230" s="895"/>
      <c r="M230" s="896"/>
      <c r="N230" s="875"/>
      <c r="O230" s="876"/>
      <c r="P230" s="877"/>
      <c r="Q230" s="878"/>
      <c r="R230" s="879"/>
      <c r="S230" s="880"/>
      <c r="T230" s="881"/>
      <c r="U230" s="882"/>
      <c r="V230" s="882"/>
      <c r="W230" s="882"/>
      <c r="X230" s="882"/>
      <c r="Y230" s="883"/>
      <c r="Z230" s="280" t="str">
        <f t="shared" si="72"/>
        <v/>
      </c>
      <c r="AA230" s="277" t="str">
        <f t="shared" si="73"/>
        <v/>
      </c>
      <c r="AB230" s="279" t="str">
        <f t="shared" si="74"/>
        <v/>
      </c>
      <c r="AC230" s="278" t="str">
        <f t="shared" si="75"/>
        <v/>
      </c>
      <c r="AD230" s="277" t="str">
        <f t="shared" si="76"/>
        <v/>
      </c>
      <c r="AE230" s="276" t="str">
        <f t="shared" si="77"/>
        <v/>
      </c>
      <c r="AF230" s="275" t="str">
        <f t="shared" si="78"/>
        <v/>
      </c>
      <c r="AG230" s="275" t="str">
        <f t="shared" si="79"/>
        <v/>
      </c>
      <c r="AH230" s="274" t="str">
        <f t="shared" si="80"/>
        <v/>
      </c>
      <c r="AI230" s="884"/>
      <c r="AJ230" s="885"/>
      <c r="AK230" s="885"/>
      <c r="AL230" s="885"/>
      <c r="AM230" s="885"/>
      <c r="AN230" s="886"/>
      <c r="AO230" s="262"/>
      <c r="AP230" s="887"/>
      <c r="AQ230" s="888"/>
      <c r="AR230" s="888"/>
      <c r="AS230" s="888"/>
      <c r="AT230" s="888"/>
      <c r="AU230" s="889"/>
      <c r="AV230" s="889"/>
      <c r="AW230" s="889"/>
      <c r="AX230" s="889"/>
      <c r="AY230" s="889"/>
      <c r="AZ230" s="889"/>
      <c r="BA230" s="889"/>
      <c r="BB230" s="889"/>
      <c r="BC230" s="889"/>
      <c r="BD230" s="890"/>
    </row>
    <row r="231" spans="1:56" ht="22.5" customHeight="1" x14ac:dyDescent="0.2">
      <c r="A231" s="273"/>
      <c r="B231" s="272"/>
      <c r="C231" s="894"/>
      <c r="D231" s="895"/>
      <c r="E231" s="895"/>
      <c r="F231" s="895"/>
      <c r="G231" s="895"/>
      <c r="H231" s="895"/>
      <c r="I231" s="895"/>
      <c r="J231" s="895"/>
      <c r="K231" s="895"/>
      <c r="L231" s="895"/>
      <c r="M231" s="896"/>
      <c r="N231" s="875"/>
      <c r="O231" s="876"/>
      <c r="P231" s="877"/>
      <c r="Q231" s="878"/>
      <c r="R231" s="879"/>
      <c r="S231" s="880"/>
      <c r="T231" s="881"/>
      <c r="U231" s="882"/>
      <c r="V231" s="882"/>
      <c r="W231" s="882"/>
      <c r="X231" s="882"/>
      <c r="Y231" s="883"/>
      <c r="Z231" s="280" t="str">
        <f t="shared" si="72"/>
        <v/>
      </c>
      <c r="AA231" s="277" t="str">
        <f t="shared" si="73"/>
        <v/>
      </c>
      <c r="AB231" s="279" t="str">
        <f t="shared" si="74"/>
        <v/>
      </c>
      <c r="AC231" s="278" t="str">
        <f t="shared" si="75"/>
        <v/>
      </c>
      <c r="AD231" s="277" t="str">
        <f t="shared" si="76"/>
        <v/>
      </c>
      <c r="AE231" s="276" t="str">
        <f t="shared" si="77"/>
        <v/>
      </c>
      <c r="AF231" s="275" t="str">
        <f t="shared" si="78"/>
        <v/>
      </c>
      <c r="AG231" s="275" t="str">
        <f t="shared" si="79"/>
        <v/>
      </c>
      <c r="AH231" s="274" t="str">
        <f t="shared" si="80"/>
        <v/>
      </c>
      <c r="AI231" s="884"/>
      <c r="AJ231" s="885"/>
      <c r="AK231" s="885"/>
      <c r="AL231" s="885"/>
      <c r="AM231" s="885"/>
      <c r="AN231" s="886"/>
      <c r="AO231" s="262"/>
      <c r="AP231" s="887"/>
      <c r="AQ231" s="888"/>
      <c r="AR231" s="888"/>
      <c r="AS231" s="888"/>
      <c r="AT231" s="888"/>
      <c r="AU231" s="889"/>
      <c r="AV231" s="889"/>
      <c r="AW231" s="889"/>
      <c r="AX231" s="889"/>
      <c r="AY231" s="889"/>
      <c r="AZ231" s="889"/>
      <c r="BA231" s="889"/>
      <c r="BB231" s="889"/>
      <c r="BC231" s="889"/>
      <c r="BD231" s="890"/>
    </row>
    <row r="232" spans="1:56" ht="22.5" customHeight="1" x14ac:dyDescent="0.2">
      <c r="A232" s="273"/>
      <c r="B232" s="272"/>
      <c r="C232" s="894"/>
      <c r="D232" s="895"/>
      <c r="E232" s="895"/>
      <c r="F232" s="895"/>
      <c r="G232" s="895"/>
      <c r="H232" s="895"/>
      <c r="I232" s="895"/>
      <c r="J232" s="895"/>
      <c r="K232" s="895"/>
      <c r="L232" s="895"/>
      <c r="M232" s="896"/>
      <c r="N232" s="875"/>
      <c r="O232" s="876"/>
      <c r="P232" s="877"/>
      <c r="Q232" s="878"/>
      <c r="R232" s="879"/>
      <c r="S232" s="880"/>
      <c r="T232" s="881"/>
      <c r="U232" s="882"/>
      <c r="V232" s="882"/>
      <c r="W232" s="882"/>
      <c r="X232" s="882"/>
      <c r="Y232" s="883"/>
      <c r="Z232" s="280" t="str">
        <f t="shared" si="72"/>
        <v/>
      </c>
      <c r="AA232" s="277" t="str">
        <f t="shared" si="73"/>
        <v/>
      </c>
      <c r="AB232" s="279" t="str">
        <f t="shared" si="74"/>
        <v/>
      </c>
      <c r="AC232" s="278" t="str">
        <f t="shared" si="75"/>
        <v/>
      </c>
      <c r="AD232" s="277" t="str">
        <f t="shared" si="76"/>
        <v/>
      </c>
      <c r="AE232" s="276" t="str">
        <f t="shared" si="77"/>
        <v/>
      </c>
      <c r="AF232" s="275" t="str">
        <f t="shared" si="78"/>
        <v/>
      </c>
      <c r="AG232" s="275" t="str">
        <f t="shared" si="79"/>
        <v/>
      </c>
      <c r="AH232" s="274" t="str">
        <f t="shared" si="80"/>
        <v/>
      </c>
      <c r="AI232" s="884"/>
      <c r="AJ232" s="885"/>
      <c r="AK232" s="885"/>
      <c r="AL232" s="885"/>
      <c r="AM232" s="885"/>
      <c r="AN232" s="886"/>
      <c r="AO232" s="262"/>
      <c r="AP232" s="887"/>
      <c r="AQ232" s="888"/>
      <c r="AR232" s="888"/>
      <c r="AS232" s="888"/>
      <c r="AT232" s="888"/>
      <c r="AU232" s="889"/>
      <c r="AV232" s="889"/>
      <c r="AW232" s="889"/>
      <c r="AX232" s="889"/>
      <c r="AY232" s="889"/>
      <c r="AZ232" s="889"/>
      <c r="BA232" s="889"/>
      <c r="BB232" s="889"/>
      <c r="BC232" s="889"/>
      <c r="BD232" s="890"/>
    </row>
    <row r="233" spans="1:56" ht="22.5" customHeight="1" x14ac:dyDescent="0.2">
      <c r="A233" s="273"/>
      <c r="B233" s="272"/>
      <c r="C233" s="894"/>
      <c r="D233" s="895"/>
      <c r="E233" s="895"/>
      <c r="F233" s="895"/>
      <c r="G233" s="895"/>
      <c r="H233" s="895"/>
      <c r="I233" s="895"/>
      <c r="J233" s="895"/>
      <c r="K233" s="895"/>
      <c r="L233" s="895"/>
      <c r="M233" s="896"/>
      <c r="N233" s="875"/>
      <c r="O233" s="876"/>
      <c r="P233" s="877"/>
      <c r="Q233" s="878"/>
      <c r="R233" s="879"/>
      <c r="S233" s="880"/>
      <c r="T233" s="881"/>
      <c r="U233" s="882"/>
      <c r="V233" s="882"/>
      <c r="W233" s="882"/>
      <c r="X233" s="882"/>
      <c r="Y233" s="883"/>
      <c r="Z233" s="269" t="str">
        <f t="shared" si="72"/>
        <v/>
      </c>
      <c r="AA233" s="266" t="str">
        <f t="shared" si="73"/>
        <v/>
      </c>
      <c r="AB233" s="268" t="str">
        <f t="shared" si="74"/>
        <v/>
      </c>
      <c r="AC233" s="267" t="str">
        <f t="shared" si="75"/>
        <v/>
      </c>
      <c r="AD233" s="266" t="str">
        <f t="shared" si="76"/>
        <v/>
      </c>
      <c r="AE233" s="265" t="str">
        <f t="shared" si="77"/>
        <v/>
      </c>
      <c r="AF233" s="264" t="str">
        <f t="shared" si="78"/>
        <v/>
      </c>
      <c r="AG233" s="264" t="str">
        <f t="shared" si="79"/>
        <v/>
      </c>
      <c r="AH233" s="263" t="str">
        <f t="shared" si="80"/>
        <v/>
      </c>
      <c r="AI233" s="884"/>
      <c r="AJ233" s="885"/>
      <c r="AK233" s="885"/>
      <c r="AL233" s="885"/>
      <c r="AM233" s="885"/>
      <c r="AN233" s="886"/>
      <c r="AO233" s="262"/>
      <c r="AP233" s="887"/>
      <c r="AQ233" s="888"/>
      <c r="AR233" s="888"/>
      <c r="AS233" s="888"/>
      <c r="AT233" s="888"/>
      <c r="AU233" s="889"/>
      <c r="AV233" s="889"/>
      <c r="AW233" s="889"/>
      <c r="AX233" s="889"/>
      <c r="AY233" s="889"/>
      <c r="AZ233" s="889"/>
      <c r="BA233" s="889"/>
      <c r="BB233" s="889"/>
      <c r="BC233" s="889"/>
      <c r="BD233" s="890"/>
    </row>
    <row r="234" spans="1:56" ht="22.5" customHeight="1" x14ac:dyDescent="0.2">
      <c r="A234" s="273"/>
      <c r="B234" s="272"/>
      <c r="C234" s="894"/>
      <c r="D234" s="895"/>
      <c r="E234" s="895"/>
      <c r="F234" s="895"/>
      <c r="G234" s="895"/>
      <c r="H234" s="895"/>
      <c r="I234" s="895"/>
      <c r="J234" s="895"/>
      <c r="K234" s="895"/>
      <c r="L234" s="895"/>
      <c r="M234" s="896"/>
      <c r="N234" s="875"/>
      <c r="O234" s="876"/>
      <c r="P234" s="877"/>
      <c r="Q234" s="878"/>
      <c r="R234" s="879"/>
      <c r="S234" s="880"/>
      <c r="T234" s="881"/>
      <c r="U234" s="882"/>
      <c r="V234" s="882"/>
      <c r="W234" s="882"/>
      <c r="X234" s="882"/>
      <c r="Y234" s="883"/>
      <c r="Z234" s="280" t="str">
        <f t="shared" si="72"/>
        <v/>
      </c>
      <c r="AA234" s="277" t="str">
        <f t="shared" si="73"/>
        <v/>
      </c>
      <c r="AB234" s="279" t="str">
        <f t="shared" si="74"/>
        <v/>
      </c>
      <c r="AC234" s="278" t="str">
        <f t="shared" si="75"/>
        <v/>
      </c>
      <c r="AD234" s="277" t="str">
        <f t="shared" si="76"/>
        <v/>
      </c>
      <c r="AE234" s="276" t="str">
        <f t="shared" si="77"/>
        <v/>
      </c>
      <c r="AF234" s="275" t="str">
        <f t="shared" si="78"/>
        <v/>
      </c>
      <c r="AG234" s="275" t="str">
        <f t="shared" si="79"/>
        <v/>
      </c>
      <c r="AH234" s="274" t="str">
        <f t="shared" si="80"/>
        <v/>
      </c>
      <c r="AI234" s="884"/>
      <c r="AJ234" s="885"/>
      <c r="AK234" s="885"/>
      <c r="AL234" s="885"/>
      <c r="AM234" s="885"/>
      <c r="AN234" s="886"/>
      <c r="AO234" s="262"/>
      <c r="AP234" s="887"/>
      <c r="AQ234" s="888"/>
      <c r="AR234" s="888"/>
      <c r="AS234" s="888"/>
      <c r="AT234" s="888"/>
      <c r="AU234" s="889"/>
      <c r="AV234" s="889"/>
      <c r="AW234" s="889"/>
      <c r="AX234" s="889"/>
      <c r="AY234" s="889"/>
      <c r="AZ234" s="889"/>
      <c r="BA234" s="889"/>
      <c r="BB234" s="889"/>
      <c r="BC234" s="889"/>
      <c r="BD234" s="890"/>
    </row>
    <row r="235" spans="1:56" ht="22.5" customHeight="1" x14ac:dyDescent="0.2">
      <c r="A235" s="273"/>
      <c r="B235" s="272"/>
      <c r="C235" s="894"/>
      <c r="D235" s="895"/>
      <c r="E235" s="895"/>
      <c r="F235" s="895"/>
      <c r="G235" s="895"/>
      <c r="H235" s="895"/>
      <c r="I235" s="895"/>
      <c r="J235" s="895"/>
      <c r="K235" s="895"/>
      <c r="L235" s="895"/>
      <c r="M235" s="896"/>
      <c r="N235" s="875"/>
      <c r="O235" s="876"/>
      <c r="P235" s="877"/>
      <c r="Q235" s="878"/>
      <c r="R235" s="879"/>
      <c r="S235" s="880"/>
      <c r="T235" s="881"/>
      <c r="U235" s="882"/>
      <c r="V235" s="882"/>
      <c r="W235" s="882"/>
      <c r="X235" s="882"/>
      <c r="Y235" s="883"/>
      <c r="Z235" s="269" t="str">
        <f t="shared" si="72"/>
        <v/>
      </c>
      <c r="AA235" s="266" t="str">
        <f t="shared" si="73"/>
        <v/>
      </c>
      <c r="AB235" s="268" t="str">
        <f t="shared" si="74"/>
        <v/>
      </c>
      <c r="AC235" s="267" t="str">
        <f t="shared" si="75"/>
        <v/>
      </c>
      <c r="AD235" s="266" t="str">
        <f t="shared" si="76"/>
        <v/>
      </c>
      <c r="AE235" s="265" t="str">
        <f t="shared" si="77"/>
        <v/>
      </c>
      <c r="AF235" s="264" t="str">
        <f t="shared" si="78"/>
        <v/>
      </c>
      <c r="AG235" s="264" t="str">
        <f t="shared" si="79"/>
        <v/>
      </c>
      <c r="AH235" s="263" t="str">
        <f t="shared" si="80"/>
        <v/>
      </c>
      <c r="AI235" s="884"/>
      <c r="AJ235" s="885"/>
      <c r="AK235" s="885"/>
      <c r="AL235" s="885"/>
      <c r="AM235" s="885"/>
      <c r="AN235" s="886"/>
      <c r="AO235" s="262"/>
      <c r="AP235" s="887"/>
      <c r="AQ235" s="888"/>
      <c r="AR235" s="888"/>
      <c r="AS235" s="888"/>
      <c r="AT235" s="888"/>
      <c r="AU235" s="889"/>
      <c r="AV235" s="889"/>
      <c r="AW235" s="889"/>
      <c r="AX235" s="889"/>
      <c r="AY235" s="889"/>
      <c r="AZ235" s="889"/>
      <c r="BA235" s="889"/>
      <c r="BB235" s="889"/>
      <c r="BC235" s="889"/>
      <c r="BD235" s="890"/>
    </row>
    <row r="236" spans="1:56" ht="22.5" customHeight="1" x14ac:dyDescent="0.2">
      <c r="A236" s="273"/>
      <c r="B236" s="272"/>
      <c r="C236" s="894"/>
      <c r="D236" s="895"/>
      <c r="E236" s="895"/>
      <c r="F236" s="895"/>
      <c r="G236" s="895"/>
      <c r="H236" s="895"/>
      <c r="I236" s="895"/>
      <c r="J236" s="895"/>
      <c r="K236" s="895"/>
      <c r="L236" s="895"/>
      <c r="M236" s="896"/>
      <c r="N236" s="875"/>
      <c r="O236" s="876"/>
      <c r="P236" s="877"/>
      <c r="Q236" s="878"/>
      <c r="R236" s="879"/>
      <c r="S236" s="880"/>
      <c r="T236" s="881"/>
      <c r="U236" s="882"/>
      <c r="V236" s="882"/>
      <c r="W236" s="882"/>
      <c r="X236" s="882"/>
      <c r="Y236" s="883"/>
      <c r="Z236" s="280" t="str">
        <f t="shared" si="72"/>
        <v/>
      </c>
      <c r="AA236" s="277" t="str">
        <f t="shared" si="73"/>
        <v/>
      </c>
      <c r="AB236" s="279" t="str">
        <f t="shared" si="74"/>
        <v/>
      </c>
      <c r="AC236" s="278" t="str">
        <f t="shared" si="75"/>
        <v/>
      </c>
      <c r="AD236" s="277" t="str">
        <f t="shared" si="76"/>
        <v/>
      </c>
      <c r="AE236" s="276" t="str">
        <f t="shared" si="77"/>
        <v/>
      </c>
      <c r="AF236" s="275" t="str">
        <f t="shared" si="78"/>
        <v/>
      </c>
      <c r="AG236" s="275" t="str">
        <f t="shared" si="79"/>
        <v/>
      </c>
      <c r="AH236" s="274" t="str">
        <f t="shared" si="80"/>
        <v/>
      </c>
      <c r="AI236" s="884"/>
      <c r="AJ236" s="885"/>
      <c r="AK236" s="885"/>
      <c r="AL236" s="885"/>
      <c r="AM236" s="885"/>
      <c r="AN236" s="886"/>
      <c r="AO236" s="262"/>
      <c r="AP236" s="887"/>
      <c r="AQ236" s="888"/>
      <c r="AR236" s="888"/>
      <c r="AS236" s="888"/>
      <c r="AT236" s="888"/>
      <c r="AU236" s="889"/>
      <c r="AV236" s="889"/>
      <c r="AW236" s="889"/>
      <c r="AX236" s="889"/>
      <c r="AY236" s="889"/>
      <c r="AZ236" s="889"/>
      <c r="BA236" s="889"/>
      <c r="BB236" s="889"/>
      <c r="BC236" s="889"/>
      <c r="BD236" s="890"/>
    </row>
    <row r="237" spans="1:56" ht="22.5" customHeight="1" x14ac:dyDescent="0.2">
      <c r="A237" s="273"/>
      <c r="B237" s="272"/>
      <c r="C237" s="894"/>
      <c r="D237" s="895"/>
      <c r="E237" s="895"/>
      <c r="F237" s="895"/>
      <c r="G237" s="895"/>
      <c r="H237" s="895"/>
      <c r="I237" s="895"/>
      <c r="J237" s="895"/>
      <c r="K237" s="895"/>
      <c r="L237" s="895"/>
      <c r="M237" s="896"/>
      <c r="N237" s="875"/>
      <c r="O237" s="876"/>
      <c r="P237" s="877"/>
      <c r="Q237" s="878"/>
      <c r="R237" s="879"/>
      <c r="S237" s="880"/>
      <c r="T237" s="881"/>
      <c r="U237" s="882"/>
      <c r="V237" s="882"/>
      <c r="W237" s="882"/>
      <c r="X237" s="882"/>
      <c r="Y237" s="883"/>
      <c r="Z237" s="269" t="str">
        <f t="shared" si="72"/>
        <v/>
      </c>
      <c r="AA237" s="266" t="str">
        <f t="shared" si="73"/>
        <v/>
      </c>
      <c r="AB237" s="268" t="str">
        <f t="shared" si="74"/>
        <v/>
      </c>
      <c r="AC237" s="267" t="str">
        <f t="shared" si="75"/>
        <v/>
      </c>
      <c r="AD237" s="266" t="str">
        <f t="shared" si="76"/>
        <v/>
      </c>
      <c r="AE237" s="265" t="str">
        <f t="shared" si="77"/>
        <v/>
      </c>
      <c r="AF237" s="264" t="str">
        <f t="shared" si="78"/>
        <v/>
      </c>
      <c r="AG237" s="264" t="str">
        <f t="shared" si="79"/>
        <v/>
      </c>
      <c r="AH237" s="263" t="str">
        <f t="shared" si="80"/>
        <v/>
      </c>
      <c r="AI237" s="884"/>
      <c r="AJ237" s="885"/>
      <c r="AK237" s="885"/>
      <c r="AL237" s="885"/>
      <c r="AM237" s="885"/>
      <c r="AN237" s="886"/>
      <c r="AO237" s="262"/>
      <c r="AP237" s="887"/>
      <c r="AQ237" s="888"/>
      <c r="AR237" s="888"/>
      <c r="AS237" s="888"/>
      <c r="AT237" s="888"/>
      <c r="AU237" s="889"/>
      <c r="AV237" s="889"/>
      <c r="AW237" s="889"/>
      <c r="AX237" s="889"/>
      <c r="AY237" s="889"/>
      <c r="AZ237" s="889"/>
      <c r="BA237" s="889"/>
      <c r="BB237" s="889"/>
      <c r="BC237" s="889"/>
      <c r="BD237" s="890"/>
    </row>
    <row r="238" spans="1:56" ht="22.5" customHeight="1" x14ac:dyDescent="0.2">
      <c r="A238" s="273"/>
      <c r="B238" s="272"/>
      <c r="C238" s="894"/>
      <c r="D238" s="895"/>
      <c r="E238" s="895"/>
      <c r="F238" s="895"/>
      <c r="G238" s="895"/>
      <c r="H238" s="895"/>
      <c r="I238" s="895"/>
      <c r="J238" s="895"/>
      <c r="K238" s="895"/>
      <c r="L238" s="895"/>
      <c r="M238" s="896"/>
      <c r="N238" s="875"/>
      <c r="O238" s="876"/>
      <c r="P238" s="877"/>
      <c r="Q238" s="878"/>
      <c r="R238" s="879"/>
      <c r="S238" s="880"/>
      <c r="T238" s="881"/>
      <c r="U238" s="882"/>
      <c r="V238" s="882"/>
      <c r="W238" s="882"/>
      <c r="X238" s="882"/>
      <c r="Y238" s="883"/>
      <c r="Z238" s="280" t="str">
        <f t="shared" si="72"/>
        <v/>
      </c>
      <c r="AA238" s="277" t="str">
        <f t="shared" si="73"/>
        <v/>
      </c>
      <c r="AB238" s="279" t="str">
        <f t="shared" si="74"/>
        <v/>
      </c>
      <c r="AC238" s="278" t="str">
        <f t="shared" si="75"/>
        <v/>
      </c>
      <c r="AD238" s="277" t="str">
        <f t="shared" si="76"/>
        <v/>
      </c>
      <c r="AE238" s="276" t="str">
        <f t="shared" si="77"/>
        <v/>
      </c>
      <c r="AF238" s="275" t="str">
        <f t="shared" si="78"/>
        <v/>
      </c>
      <c r="AG238" s="275" t="str">
        <f t="shared" si="79"/>
        <v/>
      </c>
      <c r="AH238" s="274" t="str">
        <f t="shared" si="80"/>
        <v/>
      </c>
      <c r="AI238" s="884"/>
      <c r="AJ238" s="885"/>
      <c r="AK238" s="885"/>
      <c r="AL238" s="885"/>
      <c r="AM238" s="885"/>
      <c r="AN238" s="886"/>
      <c r="AO238" s="262"/>
      <c r="AP238" s="887"/>
      <c r="AQ238" s="888"/>
      <c r="AR238" s="888"/>
      <c r="AS238" s="888"/>
      <c r="AT238" s="888"/>
      <c r="AU238" s="889"/>
      <c r="AV238" s="889"/>
      <c r="AW238" s="889"/>
      <c r="AX238" s="889"/>
      <c r="AY238" s="889"/>
      <c r="AZ238" s="889"/>
      <c r="BA238" s="889"/>
      <c r="BB238" s="889"/>
      <c r="BC238" s="889"/>
      <c r="BD238" s="890"/>
    </row>
    <row r="239" spans="1:56" ht="22.5" customHeight="1" x14ac:dyDescent="0.2">
      <c r="A239" s="273"/>
      <c r="B239" s="272"/>
      <c r="C239" s="894"/>
      <c r="D239" s="895"/>
      <c r="E239" s="895"/>
      <c r="F239" s="895"/>
      <c r="G239" s="895"/>
      <c r="H239" s="895"/>
      <c r="I239" s="895"/>
      <c r="J239" s="895"/>
      <c r="K239" s="895"/>
      <c r="L239" s="895"/>
      <c r="M239" s="896"/>
      <c r="N239" s="875"/>
      <c r="O239" s="876"/>
      <c r="P239" s="877"/>
      <c r="Q239" s="878"/>
      <c r="R239" s="879"/>
      <c r="S239" s="880"/>
      <c r="T239" s="881"/>
      <c r="U239" s="882"/>
      <c r="V239" s="882"/>
      <c r="W239" s="882"/>
      <c r="X239" s="882"/>
      <c r="Y239" s="883"/>
      <c r="Z239" s="269" t="str">
        <f t="shared" si="72"/>
        <v/>
      </c>
      <c r="AA239" s="266" t="str">
        <f t="shared" si="73"/>
        <v/>
      </c>
      <c r="AB239" s="268" t="str">
        <f t="shared" si="74"/>
        <v/>
      </c>
      <c r="AC239" s="267" t="str">
        <f t="shared" si="75"/>
        <v/>
      </c>
      <c r="AD239" s="266" t="str">
        <f t="shared" si="76"/>
        <v/>
      </c>
      <c r="AE239" s="265" t="str">
        <f t="shared" si="77"/>
        <v/>
      </c>
      <c r="AF239" s="264" t="str">
        <f t="shared" si="78"/>
        <v/>
      </c>
      <c r="AG239" s="264" t="str">
        <f t="shared" si="79"/>
        <v/>
      </c>
      <c r="AH239" s="263" t="str">
        <f t="shared" si="80"/>
        <v/>
      </c>
      <c r="AI239" s="884"/>
      <c r="AJ239" s="885"/>
      <c r="AK239" s="885"/>
      <c r="AL239" s="885"/>
      <c r="AM239" s="885"/>
      <c r="AN239" s="886"/>
      <c r="AO239" s="262"/>
      <c r="AP239" s="887"/>
      <c r="AQ239" s="888"/>
      <c r="AR239" s="888"/>
      <c r="AS239" s="888"/>
      <c r="AT239" s="888"/>
      <c r="AU239" s="889"/>
      <c r="AV239" s="889"/>
      <c r="AW239" s="889"/>
      <c r="AX239" s="889"/>
      <c r="AY239" s="889"/>
      <c r="AZ239" s="889"/>
      <c r="BA239" s="889"/>
      <c r="BB239" s="889"/>
      <c r="BC239" s="889"/>
      <c r="BD239" s="890"/>
    </row>
    <row r="240" spans="1:56" ht="22.5" customHeight="1" x14ac:dyDescent="0.2">
      <c r="A240" s="273"/>
      <c r="B240" s="272"/>
      <c r="C240" s="894"/>
      <c r="D240" s="895"/>
      <c r="E240" s="895"/>
      <c r="F240" s="895"/>
      <c r="G240" s="895"/>
      <c r="H240" s="895"/>
      <c r="I240" s="895"/>
      <c r="J240" s="895"/>
      <c r="K240" s="895"/>
      <c r="L240" s="895"/>
      <c r="M240" s="896"/>
      <c r="N240" s="875"/>
      <c r="O240" s="876"/>
      <c r="P240" s="877"/>
      <c r="Q240" s="878"/>
      <c r="R240" s="879"/>
      <c r="S240" s="880"/>
      <c r="T240" s="881"/>
      <c r="U240" s="882"/>
      <c r="V240" s="882"/>
      <c r="W240" s="882"/>
      <c r="X240" s="882"/>
      <c r="Y240" s="883"/>
      <c r="Z240" s="280" t="str">
        <f t="shared" si="72"/>
        <v/>
      </c>
      <c r="AA240" s="277" t="str">
        <f t="shared" si="73"/>
        <v/>
      </c>
      <c r="AB240" s="279" t="str">
        <f t="shared" si="74"/>
        <v/>
      </c>
      <c r="AC240" s="278" t="str">
        <f t="shared" si="75"/>
        <v/>
      </c>
      <c r="AD240" s="277" t="str">
        <f t="shared" si="76"/>
        <v/>
      </c>
      <c r="AE240" s="276" t="str">
        <f t="shared" si="77"/>
        <v/>
      </c>
      <c r="AF240" s="275" t="str">
        <f t="shared" si="78"/>
        <v/>
      </c>
      <c r="AG240" s="275" t="str">
        <f t="shared" si="79"/>
        <v/>
      </c>
      <c r="AH240" s="274" t="str">
        <f t="shared" si="80"/>
        <v/>
      </c>
      <c r="AI240" s="884"/>
      <c r="AJ240" s="885"/>
      <c r="AK240" s="885"/>
      <c r="AL240" s="885"/>
      <c r="AM240" s="885"/>
      <c r="AN240" s="886"/>
      <c r="AO240" s="262"/>
      <c r="AP240" s="887"/>
      <c r="AQ240" s="888"/>
      <c r="AR240" s="888"/>
      <c r="AS240" s="888"/>
      <c r="AT240" s="888"/>
      <c r="AU240" s="889"/>
      <c r="AV240" s="889"/>
      <c r="AW240" s="889"/>
      <c r="AX240" s="889"/>
      <c r="AY240" s="889"/>
      <c r="AZ240" s="889"/>
      <c r="BA240" s="889"/>
      <c r="BB240" s="889"/>
      <c r="BC240" s="889"/>
      <c r="BD240" s="890"/>
    </row>
    <row r="241" spans="1:56" ht="22.5" customHeight="1" x14ac:dyDescent="0.2">
      <c r="A241" s="273"/>
      <c r="B241" s="272"/>
      <c r="C241" s="894"/>
      <c r="D241" s="895"/>
      <c r="E241" s="895"/>
      <c r="F241" s="895"/>
      <c r="G241" s="895"/>
      <c r="H241" s="895"/>
      <c r="I241" s="895"/>
      <c r="J241" s="895"/>
      <c r="K241" s="895"/>
      <c r="L241" s="895"/>
      <c r="M241" s="896"/>
      <c r="N241" s="875"/>
      <c r="O241" s="876"/>
      <c r="P241" s="877"/>
      <c r="Q241" s="878"/>
      <c r="R241" s="879"/>
      <c r="S241" s="880"/>
      <c r="T241" s="881"/>
      <c r="U241" s="882"/>
      <c r="V241" s="882"/>
      <c r="W241" s="882"/>
      <c r="X241" s="882"/>
      <c r="Y241" s="883"/>
      <c r="Z241" s="269" t="str">
        <f t="shared" si="72"/>
        <v/>
      </c>
      <c r="AA241" s="266" t="str">
        <f t="shared" si="73"/>
        <v/>
      </c>
      <c r="AB241" s="268" t="str">
        <f t="shared" si="74"/>
        <v/>
      </c>
      <c r="AC241" s="267" t="str">
        <f t="shared" si="75"/>
        <v/>
      </c>
      <c r="AD241" s="266" t="str">
        <f t="shared" si="76"/>
        <v/>
      </c>
      <c r="AE241" s="265" t="str">
        <f t="shared" si="77"/>
        <v/>
      </c>
      <c r="AF241" s="264" t="str">
        <f t="shared" si="78"/>
        <v/>
      </c>
      <c r="AG241" s="264" t="str">
        <f t="shared" si="79"/>
        <v/>
      </c>
      <c r="AH241" s="263" t="str">
        <f t="shared" si="80"/>
        <v/>
      </c>
      <c r="AI241" s="884"/>
      <c r="AJ241" s="885"/>
      <c r="AK241" s="885"/>
      <c r="AL241" s="885"/>
      <c r="AM241" s="885"/>
      <c r="AN241" s="886"/>
      <c r="AO241" s="262"/>
      <c r="AP241" s="887"/>
      <c r="AQ241" s="888"/>
      <c r="AR241" s="888"/>
      <c r="AS241" s="888"/>
      <c r="AT241" s="888"/>
      <c r="AU241" s="889"/>
      <c r="AV241" s="889"/>
      <c r="AW241" s="889"/>
      <c r="AX241" s="889"/>
      <c r="AY241" s="889"/>
      <c r="AZ241" s="889"/>
      <c r="BA241" s="889"/>
      <c r="BB241" s="889"/>
      <c r="BC241" s="889"/>
      <c r="BD241" s="890"/>
    </row>
    <row r="242" spans="1:56" ht="22.5" customHeight="1" thickBot="1" x14ac:dyDescent="0.25">
      <c r="A242" s="271"/>
      <c r="B242" s="270"/>
      <c r="C242" s="961"/>
      <c r="D242" s="962"/>
      <c r="E242" s="962"/>
      <c r="F242" s="962"/>
      <c r="G242" s="962"/>
      <c r="H242" s="962"/>
      <c r="I242" s="962"/>
      <c r="J242" s="962"/>
      <c r="K242" s="962"/>
      <c r="L242" s="962"/>
      <c r="M242" s="963"/>
      <c r="N242" s="875"/>
      <c r="O242" s="876"/>
      <c r="P242" s="877"/>
      <c r="Q242" s="878"/>
      <c r="R242" s="879"/>
      <c r="S242" s="880"/>
      <c r="T242" s="881"/>
      <c r="U242" s="882"/>
      <c r="V242" s="882"/>
      <c r="W242" s="882"/>
      <c r="X242" s="882"/>
      <c r="Y242" s="883"/>
      <c r="Z242" s="269" t="str">
        <f t="shared" si="72"/>
        <v/>
      </c>
      <c r="AA242" s="266" t="str">
        <f t="shared" si="73"/>
        <v/>
      </c>
      <c r="AB242" s="268" t="str">
        <f t="shared" si="74"/>
        <v/>
      </c>
      <c r="AC242" s="267" t="str">
        <f t="shared" si="75"/>
        <v/>
      </c>
      <c r="AD242" s="266" t="str">
        <f t="shared" si="76"/>
        <v/>
      </c>
      <c r="AE242" s="265" t="str">
        <f t="shared" si="77"/>
        <v/>
      </c>
      <c r="AF242" s="264" t="str">
        <f t="shared" si="78"/>
        <v/>
      </c>
      <c r="AG242" s="264" t="str">
        <f t="shared" si="79"/>
        <v/>
      </c>
      <c r="AH242" s="263" t="str">
        <f t="shared" si="80"/>
        <v/>
      </c>
      <c r="AI242" s="964"/>
      <c r="AJ242" s="965"/>
      <c r="AK242" s="965"/>
      <c r="AL242" s="965"/>
      <c r="AM242" s="965"/>
      <c r="AN242" s="966"/>
      <c r="AO242" s="262"/>
      <c r="AP242" s="930"/>
      <c r="AQ242" s="931"/>
      <c r="AR242" s="931"/>
      <c r="AS242" s="931"/>
      <c r="AT242" s="931"/>
      <c r="AU242" s="924"/>
      <c r="AV242" s="924"/>
      <c r="AW242" s="924"/>
      <c r="AX242" s="924"/>
      <c r="AY242" s="924"/>
      <c r="AZ242" s="924"/>
      <c r="BA242" s="924"/>
      <c r="BB242" s="924"/>
      <c r="BC242" s="924"/>
      <c r="BD242" s="925"/>
    </row>
    <row r="243" spans="1:56" ht="22.5" customHeight="1" thickTop="1" thickBot="1" x14ac:dyDescent="0.2">
      <c r="A243" s="261"/>
      <c r="B243" s="260"/>
      <c r="C243" s="952" t="s">
        <v>161</v>
      </c>
      <c r="D243" s="953"/>
      <c r="E243" s="953"/>
      <c r="F243" s="953"/>
      <c r="G243" s="953"/>
      <c r="H243" s="953"/>
      <c r="I243" s="953"/>
      <c r="J243" s="953"/>
      <c r="K243" s="953"/>
      <c r="L243" s="953"/>
      <c r="M243" s="953"/>
      <c r="N243" s="953"/>
      <c r="O243" s="953"/>
      <c r="P243" s="953"/>
      <c r="Q243" s="953"/>
      <c r="R243" s="953"/>
      <c r="S243" s="953"/>
      <c r="T243" s="953"/>
      <c r="U243" s="953"/>
      <c r="V243" s="953"/>
      <c r="W243" s="953"/>
      <c r="X243" s="953"/>
      <c r="Y243" s="954"/>
      <c r="Z243" s="259" t="str">
        <f>IF($C222="","",LEFT(RIGHT(" " &amp;SUMPRODUCT(ROUND((N222:N242)*(T222:T242),0)),9),1))</f>
        <v/>
      </c>
      <c r="AA243" s="256" t="str">
        <f>IF($C222="","",LEFT(RIGHT(" " &amp;SUMPRODUCT(ROUND((N222:N242)*(T222:T242),0)),8),1))</f>
        <v/>
      </c>
      <c r="AB243" s="258" t="str">
        <f>IF($C222="","",LEFT(RIGHT(" " &amp;SUMPRODUCT(ROUND((N222:N242)*(T222:T242),0)),7),1))</f>
        <v/>
      </c>
      <c r="AC243" s="257" t="str">
        <f>IF($C222="","",LEFT(RIGHT(" " &amp;SUMPRODUCT(ROUND((N222:N242)*(T222:T242),0)),6),1))</f>
        <v/>
      </c>
      <c r="AD243" s="256" t="str">
        <f>IF($C222="","",LEFT(RIGHT(" " &amp;SUMPRODUCT(ROUND((N222:N242)*(T222:T242),0)),5),1))</f>
        <v/>
      </c>
      <c r="AE243" s="255" t="str">
        <f>IF($C222="","",LEFT(RIGHT(" " &amp;SUMPRODUCT(ROUND((N222:N242)*(T222:T242),0)),4),1))</f>
        <v/>
      </c>
      <c r="AF243" s="254" t="str">
        <f>IF($C222="","",LEFT(RIGHT(" " &amp;SUMPRODUCT(ROUND((N222:N242)*(T222:T242),0)),3),1))</f>
        <v/>
      </c>
      <c r="AG243" s="254" t="str">
        <f>IF($C222="","",LEFT(RIGHT(" " &amp;SUMPRODUCT(ROUND((N222:N242)*(T222:T242),0)),2),1))</f>
        <v/>
      </c>
      <c r="AH243" s="253" t="str">
        <f>IF($C222="","",LEFT(RIGHT(" " &amp;SUMPRODUCT(ROUND((N222:N242)*(T222:T242),0)),1),1))</f>
        <v/>
      </c>
      <c r="AI243" s="955"/>
      <c r="AJ243" s="956"/>
      <c r="AK243" s="956"/>
      <c r="AL243" s="956"/>
      <c r="AM243" s="956"/>
      <c r="AN243" s="957"/>
      <c r="BD243" s="252" t="s">
        <v>160</v>
      </c>
    </row>
    <row r="244" spans="1:56" ht="11.25" customHeight="1" thickTop="1" x14ac:dyDescent="0.2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</row>
    <row r="245" spans="1:56" ht="24" customHeight="1" x14ac:dyDescent="0.2">
      <c r="A245" s="950" t="s">
        <v>171</v>
      </c>
      <c r="B245" s="950"/>
      <c r="C245" s="950"/>
      <c r="D245" s="951" t="str">
        <f>IF($AL$7="","",$AL$7)</f>
        <v/>
      </c>
      <c r="E245" s="951"/>
      <c r="F245" s="951"/>
      <c r="G245" s="951"/>
      <c r="H245" s="951"/>
      <c r="I245" s="951"/>
      <c r="J245" s="951"/>
      <c r="Q245" s="830" t="s">
        <v>170</v>
      </c>
      <c r="R245" s="830"/>
      <c r="S245" s="830"/>
      <c r="T245" s="830"/>
      <c r="U245" s="830"/>
      <c r="V245" s="830"/>
      <c r="W245" s="830"/>
      <c r="X245" s="830"/>
      <c r="Y245" s="830"/>
      <c r="Z245" s="830"/>
      <c r="AA245" s="830"/>
      <c r="AB245" s="830"/>
      <c r="AC245" s="830"/>
      <c r="AD245" s="830"/>
      <c r="AE245" s="830"/>
      <c r="AH245" s="286" t="s">
        <v>169</v>
      </c>
      <c r="AI245" s="286"/>
      <c r="AJ245" s="872"/>
      <c r="AK245" s="872"/>
      <c r="AL245" s="285" t="s">
        <v>168</v>
      </c>
      <c r="AM245" s="872"/>
      <c r="AN245" s="872"/>
      <c r="AS245" s="932" t="str">
        <f>IF($AS$1="","",$AS$1)</f>
        <v>平成</v>
      </c>
      <c r="AT245" s="932"/>
      <c r="AU245" s="932"/>
      <c r="AV245" s="926" t="str">
        <f>IF($AV$1="","",$AV$1)</f>
        <v/>
      </c>
      <c r="AW245" s="926"/>
      <c r="AX245" s="284" t="s">
        <v>158</v>
      </c>
      <c r="AY245" s="926" t="str">
        <f>IF($AY$1="","",$AY$1)</f>
        <v/>
      </c>
      <c r="AZ245" s="926"/>
      <c r="BA245" s="284" t="s">
        <v>167</v>
      </c>
      <c r="BB245" s="926" t="str">
        <f>IF($BB$1="","",$BB$1)</f>
        <v/>
      </c>
      <c r="BC245" s="926"/>
      <c r="BD245" s="284" t="s">
        <v>156</v>
      </c>
    </row>
    <row r="246" spans="1:56" ht="11.25" customHeight="1" thickBot="1" x14ac:dyDescent="0.25">
      <c r="AC246" s="283"/>
      <c r="AD246" s="283"/>
    </row>
    <row r="247" spans="1:56" ht="23.25" customHeight="1" thickTop="1" x14ac:dyDescent="0.2">
      <c r="A247" s="282" t="s">
        <v>167</v>
      </c>
      <c r="B247" s="281" t="s">
        <v>156</v>
      </c>
      <c r="C247" s="863" t="s">
        <v>166</v>
      </c>
      <c r="D247" s="864"/>
      <c r="E247" s="864"/>
      <c r="F247" s="864"/>
      <c r="G247" s="864"/>
      <c r="H247" s="864"/>
      <c r="I247" s="864"/>
      <c r="J247" s="864"/>
      <c r="K247" s="864"/>
      <c r="L247" s="864"/>
      <c r="M247" s="893"/>
      <c r="N247" s="866" t="s">
        <v>128</v>
      </c>
      <c r="O247" s="867"/>
      <c r="P247" s="868"/>
      <c r="Q247" s="866" t="s">
        <v>165</v>
      </c>
      <c r="R247" s="867"/>
      <c r="S247" s="868"/>
      <c r="T247" s="866" t="s">
        <v>127</v>
      </c>
      <c r="U247" s="867"/>
      <c r="V247" s="867"/>
      <c r="W247" s="867"/>
      <c r="X247" s="867"/>
      <c r="Y247" s="868"/>
      <c r="Z247" s="866" t="s">
        <v>164</v>
      </c>
      <c r="AA247" s="867"/>
      <c r="AB247" s="867"/>
      <c r="AC247" s="867"/>
      <c r="AD247" s="867"/>
      <c r="AE247" s="867"/>
      <c r="AF247" s="867"/>
      <c r="AG247" s="867"/>
      <c r="AH247" s="868"/>
      <c r="AI247" s="863" t="s">
        <v>163</v>
      </c>
      <c r="AJ247" s="864"/>
      <c r="AK247" s="864"/>
      <c r="AL247" s="864"/>
      <c r="AM247" s="864"/>
      <c r="AN247" s="865"/>
      <c r="AO247" s="262"/>
      <c r="AP247" s="869" t="s">
        <v>162</v>
      </c>
      <c r="AQ247" s="870"/>
      <c r="AR247" s="870"/>
      <c r="AS247" s="870"/>
      <c r="AT247" s="870"/>
      <c r="AU247" s="870"/>
      <c r="AV247" s="870"/>
      <c r="AW247" s="870"/>
      <c r="AX247" s="870"/>
      <c r="AY247" s="870"/>
      <c r="AZ247" s="870"/>
      <c r="BA247" s="870"/>
      <c r="BB247" s="870"/>
      <c r="BC247" s="870"/>
      <c r="BD247" s="871"/>
    </row>
    <row r="248" spans="1:56" ht="22.5" customHeight="1" x14ac:dyDescent="0.2">
      <c r="A248" s="273"/>
      <c r="B248" s="272"/>
      <c r="C248" s="894"/>
      <c r="D248" s="895"/>
      <c r="E248" s="895"/>
      <c r="F248" s="895"/>
      <c r="G248" s="895"/>
      <c r="H248" s="895"/>
      <c r="I248" s="895"/>
      <c r="J248" s="895"/>
      <c r="K248" s="895"/>
      <c r="L248" s="895"/>
      <c r="M248" s="896"/>
      <c r="N248" s="875"/>
      <c r="O248" s="876"/>
      <c r="P248" s="877"/>
      <c r="Q248" s="878"/>
      <c r="R248" s="879"/>
      <c r="S248" s="880"/>
      <c r="T248" s="881"/>
      <c r="U248" s="882"/>
      <c r="V248" s="882"/>
      <c r="W248" s="882"/>
      <c r="X248" s="882"/>
      <c r="Y248" s="883"/>
      <c r="Z248" s="280" t="str">
        <f t="shared" ref="Z248:Z268" si="81">IF($T248="","",LEFT(RIGHT(" " &amp;ROUND($N248*$T248,0),9),1))</f>
        <v/>
      </c>
      <c r="AA248" s="277" t="str">
        <f t="shared" ref="AA248:AA268" si="82">IF($T248="","",LEFT(RIGHT(" " &amp;ROUND($N248*$T248,0),8),1))</f>
        <v/>
      </c>
      <c r="AB248" s="279" t="str">
        <f t="shared" ref="AB248:AB268" si="83">IF($T248="","",LEFT(RIGHT(" " &amp;ROUND($N248*$T248,0),7),1))</f>
        <v/>
      </c>
      <c r="AC248" s="278" t="str">
        <f t="shared" ref="AC248:AC268" si="84">IF($T248="","",LEFT(RIGHT(" " &amp;ROUND($N248*$T248,0),6),1))</f>
        <v/>
      </c>
      <c r="AD248" s="277" t="str">
        <f t="shared" ref="AD248:AD268" si="85">IF($T248="","",LEFT(RIGHT(" " &amp;ROUND($N248*$T248,0),5),1))</f>
        <v/>
      </c>
      <c r="AE248" s="276" t="str">
        <f t="shared" ref="AE248:AE268" si="86">IF($T248="","",LEFT(RIGHT(" " &amp;ROUND($N248*$T248,0),4),1))</f>
        <v/>
      </c>
      <c r="AF248" s="275" t="str">
        <f t="shared" ref="AF248:AF268" si="87">IF($T248="","",LEFT(RIGHT(" " &amp;ROUND($N248*$T248,0),3),1))</f>
        <v/>
      </c>
      <c r="AG248" s="275" t="str">
        <f t="shared" ref="AG248:AG268" si="88">IF($T248="","",LEFT(RIGHT(" " &amp;ROUND($N248*$T248,0),2),1))</f>
        <v/>
      </c>
      <c r="AH248" s="274" t="str">
        <f t="shared" ref="AH248:AH268" si="89">IF($T248="","",LEFT(RIGHT(" " &amp;ROUND($N248*$T248,0),1),1))</f>
        <v/>
      </c>
      <c r="AI248" s="884"/>
      <c r="AJ248" s="885"/>
      <c r="AK248" s="885"/>
      <c r="AL248" s="885"/>
      <c r="AM248" s="885"/>
      <c r="AN248" s="886"/>
      <c r="AO248" s="262"/>
      <c r="AP248" s="887"/>
      <c r="AQ248" s="888"/>
      <c r="AR248" s="888"/>
      <c r="AS248" s="888"/>
      <c r="AT248" s="888"/>
      <c r="AU248" s="889"/>
      <c r="AV248" s="889"/>
      <c r="AW248" s="889"/>
      <c r="AX248" s="889"/>
      <c r="AY248" s="889"/>
      <c r="AZ248" s="889"/>
      <c r="BA248" s="889"/>
      <c r="BB248" s="889"/>
      <c r="BC248" s="889"/>
      <c r="BD248" s="890"/>
    </row>
    <row r="249" spans="1:56" ht="22.5" customHeight="1" x14ac:dyDescent="0.2">
      <c r="A249" s="273"/>
      <c r="B249" s="272"/>
      <c r="C249" s="894"/>
      <c r="D249" s="895"/>
      <c r="E249" s="895"/>
      <c r="F249" s="895"/>
      <c r="G249" s="895"/>
      <c r="H249" s="895"/>
      <c r="I249" s="895"/>
      <c r="J249" s="895"/>
      <c r="K249" s="895"/>
      <c r="L249" s="895"/>
      <c r="M249" s="896"/>
      <c r="N249" s="875"/>
      <c r="O249" s="876"/>
      <c r="P249" s="877"/>
      <c r="Q249" s="878"/>
      <c r="R249" s="879"/>
      <c r="S249" s="880"/>
      <c r="T249" s="881"/>
      <c r="U249" s="882"/>
      <c r="V249" s="882"/>
      <c r="W249" s="882"/>
      <c r="X249" s="882"/>
      <c r="Y249" s="883"/>
      <c r="Z249" s="280" t="str">
        <f t="shared" si="81"/>
        <v/>
      </c>
      <c r="AA249" s="277" t="str">
        <f t="shared" si="82"/>
        <v/>
      </c>
      <c r="AB249" s="279" t="str">
        <f t="shared" si="83"/>
        <v/>
      </c>
      <c r="AC249" s="278" t="str">
        <f t="shared" si="84"/>
        <v/>
      </c>
      <c r="AD249" s="277" t="str">
        <f t="shared" si="85"/>
        <v/>
      </c>
      <c r="AE249" s="276" t="str">
        <f t="shared" si="86"/>
        <v/>
      </c>
      <c r="AF249" s="275" t="str">
        <f t="shared" si="87"/>
        <v/>
      </c>
      <c r="AG249" s="275" t="str">
        <f t="shared" si="88"/>
        <v/>
      </c>
      <c r="AH249" s="274" t="str">
        <f t="shared" si="89"/>
        <v/>
      </c>
      <c r="AI249" s="884"/>
      <c r="AJ249" s="885"/>
      <c r="AK249" s="885"/>
      <c r="AL249" s="885"/>
      <c r="AM249" s="885"/>
      <c r="AN249" s="886"/>
      <c r="AO249" s="262"/>
      <c r="AP249" s="887"/>
      <c r="AQ249" s="888"/>
      <c r="AR249" s="888"/>
      <c r="AS249" s="888"/>
      <c r="AT249" s="888"/>
      <c r="AU249" s="889"/>
      <c r="AV249" s="889"/>
      <c r="AW249" s="889"/>
      <c r="AX249" s="889"/>
      <c r="AY249" s="889"/>
      <c r="AZ249" s="889"/>
      <c r="BA249" s="889"/>
      <c r="BB249" s="889"/>
      <c r="BC249" s="889"/>
      <c r="BD249" s="890"/>
    </row>
    <row r="250" spans="1:56" ht="22.5" customHeight="1" x14ac:dyDescent="0.2">
      <c r="A250" s="273"/>
      <c r="B250" s="272"/>
      <c r="C250" s="894"/>
      <c r="D250" s="895"/>
      <c r="E250" s="895"/>
      <c r="F250" s="895"/>
      <c r="G250" s="895"/>
      <c r="H250" s="895"/>
      <c r="I250" s="895"/>
      <c r="J250" s="895"/>
      <c r="K250" s="895"/>
      <c r="L250" s="895"/>
      <c r="M250" s="896"/>
      <c r="N250" s="875"/>
      <c r="O250" s="876"/>
      <c r="P250" s="877"/>
      <c r="Q250" s="878"/>
      <c r="R250" s="879"/>
      <c r="S250" s="880"/>
      <c r="T250" s="881"/>
      <c r="U250" s="882"/>
      <c r="V250" s="882"/>
      <c r="W250" s="882"/>
      <c r="X250" s="882"/>
      <c r="Y250" s="883"/>
      <c r="Z250" s="280" t="str">
        <f t="shared" si="81"/>
        <v/>
      </c>
      <c r="AA250" s="277" t="str">
        <f t="shared" si="82"/>
        <v/>
      </c>
      <c r="AB250" s="279" t="str">
        <f t="shared" si="83"/>
        <v/>
      </c>
      <c r="AC250" s="278" t="str">
        <f t="shared" si="84"/>
        <v/>
      </c>
      <c r="AD250" s="277" t="str">
        <f t="shared" si="85"/>
        <v/>
      </c>
      <c r="AE250" s="276" t="str">
        <f t="shared" si="86"/>
        <v/>
      </c>
      <c r="AF250" s="275" t="str">
        <f t="shared" si="87"/>
        <v/>
      </c>
      <c r="AG250" s="275" t="str">
        <f t="shared" si="88"/>
        <v/>
      </c>
      <c r="AH250" s="274" t="str">
        <f t="shared" si="89"/>
        <v/>
      </c>
      <c r="AI250" s="884"/>
      <c r="AJ250" s="885"/>
      <c r="AK250" s="885"/>
      <c r="AL250" s="885"/>
      <c r="AM250" s="885"/>
      <c r="AN250" s="886"/>
      <c r="AO250" s="262"/>
      <c r="AP250" s="887"/>
      <c r="AQ250" s="888"/>
      <c r="AR250" s="888"/>
      <c r="AS250" s="888"/>
      <c r="AT250" s="888"/>
      <c r="AU250" s="889"/>
      <c r="AV250" s="889"/>
      <c r="AW250" s="889"/>
      <c r="AX250" s="889"/>
      <c r="AY250" s="889"/>
      <c r="AZ250" s="889"/>
      <c r="BA250" s="889"/>
      <c r="BB250" s="889"/>
      <c r="BC250" s="889"/>
      <c r="BD250" s="890"/>
    </row>
    <row r="251" spans="1:56" ht="22.5" customHeight="1" x14ac:dyDescent="0.2">
      <c r="A251" s="273"/>
      <c r="B251" s="272"/>
      <c r="C251" s="894"/>
      <c r="D251" s="895"/>
      <c r="E251" s="895"/>
      <c r="F251" s="895"/>
      <c r="G251" s="895"/>
      <c r="H251" s="895"/>
      <c r="I251" s="895"/>
      <c r="J251" s="895"/>
      <c r="K251" s="895"/>
      <c r="L251" s="895"/>
      <c r="M251" s="896"/>
      <c r="N251" s="875"/>
      <c r="O251" s="876"/>
      <c r="P251" s="877"/>
      <c r="Q251" s="878"/>
      <c r="R251" s="879"/>
      <c r="S251" s="880"/>
      <c r="T251" s="881"/>
      <c r="U251" s="882"/>
      <c r="V251" s="882"/>
      <c r="W251" s="882"/>
      <c r="X251" s="882"/>
      <c r="Y251" s="883"/>
      <c r="Z251" s="280" t="str">
        <f t="shared" si="81"/>
        <v/>
      </c>
      <c r="AA251" s="277" t="str">
        <f t="shared" si="82"/>
        <v/>
      </c>
      <c r="AB251" s="279" t="str">
        <f t="shared" si="83"/>
        <v/>
      </c>
      <c r="AC251" s="278" t="str">
        <f t="shared" si="84"/>
        <v/>
      </c>
      <c r="AD251" s="277" t="str">
        <f t="shared" si="85"/>
        <v/>
      </c>
      <c r="AE251" s="276" t="str">
        <f t="shared" si="86"/>
        <v/>
      </c>
      <c r="AF251" s="275" t="str">
        <f t="shared" si="87"/>
        <v/>
      </c>
      <c r="AG251" s="275" t="str">
        <f t="shared" si="88"/>
        <v/>
      </c>
      <c r="AH251" s="274" t="str">
        <f t="shared" si="89"/>
        <v/>
      </c>
      <c r="AI251" s="884"/>
      <c r="AJ251" s="885"/>
      <c r="AK251" s="885"/>
      <c r="AL251" s="885"/>
      <c r="AM251" s="885"/>
      <c r="AN251" s="886"/>
      <c r="AO251" s="262"/>
      <c r="AP251" s="887"/>
      <c r="AQ251" s="888"/>
      <c r="AR251" s="888"/>
      <c r="AS251" s="888"/>
      <c r="AT251" s="888"/>
      <c r="AU251" s="889"/>
      <c r="AV251" s="889"/>
      <c r="AW251" s="889"/>
      <c r="AX251" s="889"/>
      <c r="AY251" s="889"/>
      <c r="AZ251" s="889"/>
      <c r="BA251" s="889"/>
      <c r="BB251" s="889"/>
      <c r="BC251" s="889"/>
      <c r="BD251" s="890"/>
    </row>
    <row r="252" spans="1:56" ht="22.5" customHeight="1" x14ac:dyDescent="0.2">
      <c r="A252" s="273"/>
      <c r="B252" s="272"/>
      <c r="C252" s="894"/>
      <c r="D252" s="895"/>
      <c r="E252" s="895"/>
      <c r="F252" s="895"/>
      <c r="G252" s="895"/>
      <c r="H252" s="895"/>
      <c r="I252" s="895"/>
      <c r="J252" s="895"/>
      <c r="K252" s="895"/>
      <c r="L252" s="895"/>
      <c r="M252" s="896"/>
      <c r="N252" s="875"/>
      <c r="O252" s="876"/>
      <c r="P252" s="877"/>
      <c r="Q252" s="878"/>
      <c r="R252" s="879"/>
      <c r="S252" s="880"/>
      <c r="T252" s="881"/>
      <c r="U252" s="882"/>
      <c r="V252" s="882"/>
      <c r="W252" s="882"/>
      <c r="X252" s="882"/>
      <c r="Y252" s="883"/>
      <c r="Z252" s="280" t="str">
        <f t="shared" si="81"/>
        <v/>
      </c>
      <c r="AA252" s="277" t="str">
        <f t="shared" si="82"/>
        <v/>
      </c>
      <c r="AB252" s="279" t="str">
        <f t="shared" si="83"/>
        <v/>
      </c>
      <c r="AC252" s="278" t="str">
        <f t="shared" si="84"/>
        <v/>
      </c>
      <c r="AD252" s="277" t="str">
        <f t="shared" si="85"/>
        <v/>
      </c>
      <c r="AE252" s="276" t="str">
        <f t="shared" si="86"/>
        <v/>
      </c>
      <c r="AF252" s="275" t="str">
        <f t="shared" si="87"/>
        <v/>
      </c>
      <c r="AG252" s="275" t="str">
        <f t="shared" si="88"/>
        <v/>
      </c>
      <c r="AH252" s="274" t="str">
        <f t="shared" si="89"/>
        <v/>
      </c>
      <c r="AI252" s="884"/>
      <c r="AJ252" s="885"/>
      <c r="AK252" s="885"/>
      <c r="AL252" s="885"/>
      <c r="AM252" s="885"/>
      <c r="AN252" s="886"/>
      <c r="AO252" s="262"/>
      <c r="AP252" s="887"/>
      <c r="AQ252" s="888"/>
      <c r="AR252" s="888"/>
      <c r="AS252" s="888"/>
      <c r="AT252" s="888"/>
      <c r="AU252" s="889"/>
      <c r="AV252" s="889"/>
      <c r="AW252" s="889"/>
      <c r="AX252" s="889"/>
      <c r="AY252" s="889"/>
      <c r="AZ252" s="889"/>
      <c r="BA252" s="889"/>
      <c r="BB252" s="889"/>
      <c r="BC252" s="889"/>
      <c r="BD252" s="890"/>
    </row>
    <row r="253" spans="1:56" ht="22.5" customHeight="1" x14ac:dyDescent="0.2">
      <c r="A253" s="273"/>
      <c r="B253" s="272"/>
      <c r="C253" s="894"/>
      <c r="D253" s="895"/>
      <c r="E253" s="895"/>
      <c r="F253" s="895"/>
      <c r="G253" s="895"/>
      <c r="H253" s="895"/>
      <c r="I253" s="895"/>
      <c r="J253" s="895"/>
      <c r="K253" s="895"/>
      <c r="L253" s="895"/>
      <c r="M253" s="896"/>
      <c r="N253" s="875"/>
      <c r="O253" s="876"/>
      <c r="P253" s="877"/>
      <c r="Q253" s="878"/>
      <c r="R253" s="879"/>
      <c r="S253" s="880"/>
      <c r="T253" s="881"/>
      <c r="U253" s="882"/>
      <c r="V253" s="882"/>
      <c r="W253" s="882"/>
      <c r="X253" s="882"/>
      <c r="Y253" s="883"/>
      <c r="Z253" s="280" t="str">
        <f t="shared" si="81"/>
        <v/>
      </c>
      <c r="AA253" s="277" t="str">
        <f t="shared" si="82"/>
        <v/>
      </c>
      <c r="AB253" s="279" t="str">
        <f t="shared" si="83"/>
        <v/>
      </c>
      <c r="AC253" s="278" t="str">
        <f t="shared" si="84"/>
        <v/>
      </c>
      <c r="AD253" s="277" t="str">
        <f t="shared" si="85"/>
        <v/>
      </c>
      <c r="AE253" s="276" t="str">
        <f t="shared" si="86"/>
        <v/>
      </c>
      <c r="AF253" s="275" t="str">
        <f t="shared" si="87"/>
        <v/>
      </c>
      <c r="AG253" s="275" t="str">
        <f t="shared" si="88"/>
        <v/>
      </c>
      <c r="AH253" s="274" t="str">
        <f t="shared" si="89"/>
        <v/>
      </c>
      <c r="AI253" s="884"/>
      <c r="AJ253" s="885"/>
      <c r="AK253" s="885"/>
      <c r="AL253" s="885"/>
      <c r="AM253" s="885"/>
      <c r="AN253" s="886"/>
      <c r="AO253" s="262"/>
      <c r="AP253" s="887"/>
      <c r="AQ253" s="888"/>
      <c r="AR253" s="888"/>
      <c r="AS253" s="888"/>
      <c r="AT253" s="888"/>
      <c r="AU253" s="889"/>
      <c r="AV253" s="889"/>
      <c r="AW253" s="889"/>
      <c r="AX253" s="889"/>
      <c r="AY253" s="889"/>
      <c r="AZ253" s="889"/>
      <c r="BA253" s="889"/>
      <c r="BB253" s="889"/>
      <c r="BC253" s="889"/>
      <c r="BD253" s="890"/>
    </row>
    <row r="254" spans="1:56" ht="22.5" customHeight="1" x14ac:dyDescent="0.2">
      <c r="A254" s="273"/>
      <c r="B254" s="272"/>
      <c r="C254" s="894"/>
      <c r="D254" s="895"/>
      <c r="E254" s="895"/>
      <c r="F254" s="895"/>
      <c r="G254" s="895"/>
      <c r="H254" s="895"/>
      <c r="I254" s="895"/>
      <c r="J254" s="895"/>
      <c r="K254" s="895"/>
      <c r="L254" s="895"/>
      <c r="M254" s="896"/>
      <c r="N254" s="875"/>
      <c r="O254" s="876"/>
      <c r="P254" s="877"/>
      <c r="Q254" s="878"/>
      <c r="R254" s="879"/>
      <c r="S254" s="880"/>
      <c r="T254" s="881"/>
      <c r="U254" s="882"/>
      <c r="V254" s="882"/>
      <c r="W254" s="882"/>
      <c r="X254" s="882"/>
      <c r="Y254" s="883"/>
      <c r="Z254" s="280" t="str">
        <f t="shared" si="81"/>
        <v/>
      </c>
      <c r="AA254" s="277" t="str">
        <f t="shared" si="82"/>
        <v/>
      </c>
      <c r="AB254" s="279" t="str">
        <f t="shared" si="83"/>
        <v/>
      </c>
      <c r="AC254" s="278" t="str">
        <f t="shared" si="84"/>
        <v/>
      </c>
      <c r="AD254" s="277" t="str">
        <f t="shared" si="85"/>
        <v/>
      </c>
      <c r="AE254" s="276" t="str">
        <f t="shared" si="86"/>
        <v/>
      </c>
      <c r="AF254" s="275" t="str">
        <f t="shared" si="87"/>
        <v/>
      </c>
      <c r="AG254" s="275" t="str">
        <f t="shared" si="88"/>
        <v/>
      </c>
      <c r="AH254" s="274" t="str">
        <f t="shared" si="89"/>
        <v/>
      </c>
      <c r="AI254" s="884"/>
      <c r="AJ254" s="885"/>
      <c r="AK254" s="885"/>
      <c r="AL254" s="885"/>
      <c r="AM254" s="885"/>
      <c r="AN254" s="886"/>
      <c r="AO254" s="262"/>
      <c r="AP254" s="887"/>
      <c r="AQ254" s="888"/>
      <c r="AR254" s="888"/>
      <c r="AS254" s="888"/>
      <c r="AT254" s="888"/>
      <c r="AU254" s="889"/>
      <c r="AV254" s="889"/>
      <c r="AW254" s="889"/>
      <c r="AX254" s="889"/>
      <c r="AY254" s="889"/>
      <c r="AZ254" s="889"/>
      <c r="BA254" s="889"/>
      <c r="BB254" s="889"/>
      <c r="BC254" s="889"/>
      <c r="BD254" s="890"/>
    </row>
    <row r="255" spans="1:56" ht="22.5" customHeight="1" x14ac:dyDescent="0.2">
      <c r="A255" s="273"/>
      <c r="B255" s="272"/>
      <c r="C255" s="894"/>
      <c r="D255" s="895"/>
      <c r="E255" s="895"/>
      <c r="F255" s="895"/>
      <c r="G255" s="895"/>
      <c r="H255" s="895"/>
      <c r="I255" s="895"/>
      <c r="J255" s="895"/>
      <c r="K255" s="895"/>
      <c r="L255" s="895"/>
      <c r="M255" s="896"/>
      <c r="N255" s="875"/>
      <c r="O255" s="876"/>
      <c r="P255" s="877"/>
      <c r="Q255" s="878"/>
      <c r="R255" s="879"/>
      <c r="S255" s="880"/>
      <c r="T255" s="881"/>
      <c r="U255" s="882"/>
      <c r="V255" s="882"/>
      <c r="W255" s="882"/>
      <c r="X255" s="882"/>
      <c r="Y255" s="883"/>
      <c r="Z255" s="280" t="str">
        <f t="shared" si="81"/>
        <v/>
      </c>
      <c r="AA255" s="277" t="str">
        <f t="shared" si="82"/>
        <v/>
      </c>
      <c r="AB255" s="279" t="str">
        <f t="shared" si="83"/>
        <v/>
      </c>
      <c r="AC255" s="278" t="str">
        <f t="shared" si="84"/>
        <v/>
      </c>
      <c r="AD255" s="277" t="str">
        <f t="shared" si="85"/>
        <v/>
      </c>
      <c r="AE255" s="276" t="str">
        <f t="shared" si="86"/>
        <v/>
      </c>
      <c r="AF255" s="275" t="str">
        <f t="shared" si="87"/>
        <v/>
      </c>
      <c r="AG255" s="275" t="str">
        <f t="shared" si="88"/>
        <v/>
      </c>
      <c r="AH255" s="274" t="str">
        <f t="shared" si="89"/>
        <v/>
      </c>
      <c r="AI255" s="884"/>
      <c r="AJ255" s="885"/>
      <c r="AK255" s="885"/>
      <c r="AL255" s="885"/>
      <c r="AM255" s="885"/>
      <c r="AN255" s="886"/>
      <c r="AO255" s="262"/>
      <c r="AP255" s="887"/>
      <c r="AQ255" s="888"/>
      <c r="AR255" s="888"/>
      <c r="AS255" s="888"/>
      <c r="AT255" s="888"/>
      <c r="AU255" s="889"/>
      <c r="AV255" s="889"/>
      <c r="AW255" s="889"/>
      <c r="AX255" s="889"/>
      <c r="AY255" s="889"/>
      <c r="AZ255" s="889"/>
      <c r="BA255" s="889"/>
      <c r="BB255" s="889"/>
      <c r="BC255" s="889"/>
      <c r="BD255" s="890"/>
    </row>
    <row r="256" spans="1:56" ht="22.5" customHeight="1" x14ac:dyDescent="0.2">
      <c r="A256" s="273"/>
      <c r="B256" s="272"/>
      <c r="C256" s="894"/>
      <c r="D256" s="895"/>
      <c r="E256" s="895"/>
      <c r="F256" s="895"/>
      <c r="G256" s="895"/>
      <c r="H256" s="895"/>
      <c r="I256" s="895"/>
      <c r="J256" s="895"/>
      <c r="K256" s="895"/>
      <c r="L256" s="895"/>
      <c r="M256" s="896"/>
      <c r="N256" s="875"/>
      <c r="O256" s="876"/>
      <c r="P256" s="877"/>
      <c r="Q256" s="878"/>
      <c r="R256" s="879"/>
      <c r="S256" s="880"/>
      <c r="T256" s="881"/>
      <c r="U256" s="882"/>
      <c r="V256" s="882"/>
      <c r="W256" s="882"/>
      <c r="X256" s="882"/>
      <c r="Y256" s="883"/>
      <c r="Z256" s="280" t="str">
        <f t="shared" si="81"/>
        <v/>
      </c>
      <c r="AA256" s="277" t="str">
        <f t="shared" si="82"/>
        <v/>
      </c>
      <c r="AB256" s="279" t="str">
        <f t="shared" si="83"/>
        <v/>
      </c>
      <c r="AC256" s="278" t="str">
        <f t="shared" si="84"/>
        <v/>
      </c>
      <c r="AD256" s="277" t="str">
        <f t="shared" si="85"/>
        <v/>
      </c>
      <c r="AE256" s="276" t="str">
        <f t="shared" si="86"/>
        <v/>
      </c>
      <c r="AF256" s="275" t="str">
        <f t="shared" si="87"/>
        <v/>
      </c>
      <c r="AG256" s="275" t="str">
        <f t="shared" si="88"/>
        <v/>
      </c>
      <c r="AH256" s="274" t="str">
        <f t="shared" si="89"/>
        <v/>
      </c>
      <c r="AI256" s="884"/>
      <c r="AJ256" s="885"/>
      <c r="AK256" s="885"/>
      <c r="AL256" s="885"/>
      <c r="AM256" s="885"/>
      <c r="AN256" s="886"/>
      <c r="AO256" s="262"/>
      <c r="AP256" s="887"/>
      <c r="AQ256" s="888"/>
      <c r="AR256" s="888"/>
      <c r="AS256" s="888"/>
      <c r="AT256" s="888"/>
      <c r="AU256" s="889"/>
      <c r="AV256" s="889"/>
      <c r="AW256" s="889"/>
      <c r="AX256" s="889"/>
      <c r="AY256" s="889"/>
      <c r="AZ256" s="889"/>
      <c r="BA256" s="889"/>
      <c r="BB256" s="889"/>
      <c r="BC256" s="889"/>
      <c r="BD256" s="890"/>
    </row>
    <row r="257" spans="1:56" ht="22.5" customHeight="1" x14ac:dyDescent="0.2">
      <c r="A257" s="273"/>
      <c r="B257" s="272"/>
      <c r="C257" s="894"/>
      <c r="D257" s="895"/>
      <c r="E257" s="895"/>
      <c r="F257" s="895"/>
      <c r="G257" s="895"/>
      <c r="H257" s="895"/>
      <c r="I257" s="895"/>
      <c r="J257" s="895"/>
      <c r="K257" s="895"/>
      <c r="L257" s="895"/>
      <c r="M257" s="896"/>
      <c r="N257" s="875"/>
      <c r="O257" s="876"/>
      <c r="P257" s="877"/>
      <c r="Q257" s="878"/>
      <c r="R257" s="879"/>
      <c r="S257" s="880"/>
      <c r="T257" s="881"/>
      <c r="U257" s="882"/>
      <c r="V257" s="882"/>
      <c r="W257" s="882"/>
      <c r="X257" s="882"/>
      <c r="Y257" s="883"/>
      <c r="Z257" s="280" t="str">
        <f t="shared" si="81"/>
        <v/>
      </c>
      <c r="AA257" s="277" t="str">
        <f t="shared" si="82"/>
        <v/>
      </c>
      <c r="AB257" s="279" t="str">
        <f t="shared" si="83"/>
        <v/>
      </c>
      <c r="AC257" s="278" t="str">
        <f t="shared" si="84"/>
        <v/>
      </c>
      <c r="AD257" s="277" t="str">
        <f t="shared" si="85"/>
        <v/>
      </c>
      <c r="AE257" s="276" t="str">
        <f t="shared" si="86"/>
        <v/>
      </c>
      <c r="AF257" s="275" t="str">
        <f t="shared" si="87"/>
        <v/>
      </c>
      <c r="AG257" s="275" t="str">
        <f t="shared" si="88"/>
        <v/>
      </c>
      <c r="AH257" s="274" t="str">
        <f t="shared" si="89"/>
        <v/>
      </c>
      <c r="AI257" s="884"/>
      <c r="AJ257" s="885"/>
      <c r="AK257" s="885"/>
      <c r="AL257" s="885"/>
      <c r="AM257" s="885"/>
      <c r="AN257" s="886"/>
      <c r="AO257" s="262"/>
      <c r="AP257" s="887"/>
      <c r="AQ257" s="888"/>
      <c r="AR257" s="888"/>
      <c r="AS257" s="888"/>
      <c r="AT257" s="888"/>
      <c r="AU257" s="889"/>
      <c r="AV257" s="889"/>
      <c r="AW257" s="889"/>
      <c r="AX257" s="889"/>
      <c r="AY257" s="889"/>
      <c r="AZ257" s="889"/>
      <c r="BA257" s="889"/>
      <c r="BB257" s="889"/>
      <c r="BC257" s="889"/>
      <c r="BD257" s="890"/>
    </row>
    <row r="258" spans="1:56" ht="22.5" customHeight="1" x14ac:dyDescent="0.2">
      <c r="A258" s="273"/>
      <c r="B258" s="272"/>
      <c r="C258" s="894"/>
      <c r="D258" s="895"/>
      <c r="E258" s="895"/>
      <c r="F258" s="895"/>
      <c r="G258" s="895"/>
      <c r="H258" s="895"/>
      <c r="I258" s="895"/>
      <c r="J258" s="895"/>
      <c r="K258" s="895"/>
      <c r="L258" s="895"/>
      <c r="M258" s="896"/>
      <c r="N258" s="875"/>
      <c r="O258" s="876"/>
      <c r="P258" s="877"/>
      <c r="Q258" s="878"/>
      <c r="R258" s="879"/>
      <c r="S258" s="880"/>
      <c r="T258" s="881"/>
      <c r="U258" s="882"/>
      <c r="V258" s="882"/>
      <c r="W258" s="882"/>
      <c r="X258" s="882"/>
      <c r="Y258" s="883"/>
      <c r="Z258" s="280" t="str">
        <f t="shared" si="81"/>
        <v/>
      </c>
      <c r="AA258" s="277" t="str">
        <f t="shared" si="82"/>
        <v/>
      </c>
      <c r="AB258" s="279" t="str">
        <f t="shared" si="83"/>
        <v/>
      </c>
      <c r="AC258" s="278" t="str">
        <f t="shared" si="84"/>
        <v/>
      </c>
      <c r="AD258" s="277" t="str">
        <f t="shared" si="85"/>
        <v/>
      </c>
      <c r="AE258" s="276" t="str">
        <f t="shared" si="86"/>
        <v/>
      </c>
      <c r="AF258" s="275" t="str">
        <f t="shared" si="87"/>
        <v/>
      </c>
      <c r="AG258" s="275" t="str">
        <f t="shared" si="88"/>
        <v/>
      </c>
      <c r="AH258" s="274" t="str">
        <f t="shared" si="89"/>
        <v/>
      </c>
      <c r="AI258" s="884"/>
      <c r="AJ258" s="885"/>
      <c r="AK258" s="885"/>
      <c r="AL258" s="885"/>
      <c r="AM258" s="885"/>
      <c r="AN258" s="886"/>
      <c r="AO258" s="262"/>
      <c r="AP258" s="887"/>
      <c r="AQ258" s="888"/>
      <c r="AR258" s="888"/>
      <c r="AS258" s="888"/>
      <c r="AT258" s="888"/>
      <c r="AU258" s="889"/>
      <c r="AV258" s="889"/>
      <c r="AW258" s="889"/>
      <c r="AX258" s="889"/>
      <c r="AY258" s="889"/>
      <c r="AZ258" s="889"/>
      <c r="BA258" s="889"/>
      <c r="BB258" s="889"/>
      <c r="BC258" s="889"/>
      <c r="BD258" s="890"/>
    </row>
    <row r="259" spans="1:56" ht="22.5" customHeight="1" x14ac:dyDescent="0.2">
      <c r="A259" s="273"/>
      <c r="B259" s="272"/>
      <c r="C259" s="894"/>
      <c r="D259" s="895"/>
      <c r="E259" s="895"/>
      <c r="F259" s="895"/>
      <c r="G259" s="895"/>
      <c r="H259" s="895"/>
      <c r="I259" s="895"/>
      <c r="J259" s="895"/>
      <c r="K259" s="895"/>
      <c r="L259" s="895"/>
      <c r="M259" s="896"/>
      <c r="N259" s="875"/>
      <c r="O259" s="876"/>
      <c r="P259" s="877"/>
      <c r="Q259" s="878"/>
      <c r="R259" s="879"/>
      <c r="S259" s="880"/>
      <c r="T259" s="881"/>
      <c r="U259" s="882"/>
      <c r="V259" s="882"/>
      <c r="W259" s="882"/>
      <c r="X259" s="882"/>
      <c r="Y259" s="883"/>
      <c r="Z259" s="269" t="str">
        <f t="shared" si="81"/>
        <v/>
      </c>
      <c r="AA259" s="266" t="str">
        <f t="shared" si="82"/>
        <v/>
      </c>
      <c r="AB259" s="268" t="str">
        <f t="shared" si="83"/>
        <v/>
      </c>
      <c r="AC259" s="267" t="str">
        <f t="shared" si="84"/>
        <v/>
      </c>
      <c r="AD259" s="266" t="str">
        <f t="shared" si="85"/>
        <v/>
      </c>
      <c r="AE259" s="265" t="str">
        <f t="shared" si="86"/>
        <v/>
      </c>
      <c r="AF259" s="264" t="str">
        <f t="shared" si="87"/>
        <v/>
      </c>
      <c r="AG259" s="264" t="str">
        <f t="shared" si="88"/>
        <v/>
      </c>
      <c r="AH259" s="263" t="str">
        <f t="shared" si="89"/>
        <v/>
      </c>
      <c r="AI259" s="884"/>
      <c r="AJ259" s="885"/>
      <c r="AK259" s="885"/>
      <c r="AL259" s="885"/>
      <c r="AM259" s="885"/>
      <c r="AN259" s="886"/>
      <c r="AO259" s="262"/>
      <c r="AP259" s="887"/>
      <c r="AQ259" s="888"/>
      <c r="AR259" s="888"/>
      <c r="AS259" s="888"/>
      <c r="AT259" s="888"/>
      <c r="AU259" s="889"/>
      <c r="AV259" s="889"/>
      <c r="AW259" s="889"/>
      <c r="AX259" s="889"/>
      <c r="AY259" s="889"/>
      <c r="AZ259" s="889"/>
      <c r="BA259" s="889"/>
      <c r="BB259" s="889"/>
      <c r="BC259" s="889"/>
      <c r="BD259" s="890"/>
    </row>
    <row r="260" spans="1:56" ht="22.5" customHeight="1" x14ac:dyDescent="0.2">
      <c r="A260" s="273"/>
      <c r="B260" s="272"/>
      <c r="C260" s="894"/>
      <c r="D260" s="895"/>
      <c r="E260" s="895"/>
      <c r="F260" s="895"/>
      <c r="G260" s="895"/>
      <c r="H260" s="895"/>
      <c r="I260" s="895"/>
      <c r="J260" s="895"/>
      <c r="K260" s="895"/>
      <c r="L260" s="895"/>
      <c r="M260" s="896"/>
      <c r="N260" s="875"/>
      <c r="O260" s="876"/>
      <c r="P260" s="877"/>
      <c r="Q260" s="878"/>
      <c r="R260" s="879"/>
      <c r="S260" s="880"/>
      <c r="T260" s="881"/>
      <c r="U260" s="882"/>
      <c r="V260" s="882"/>
      <c r="W260" s="882"/>
      <c r="X260" s="882"/>
      <c r="Y260" s="883"/>
      <c r="Z260" s="280" t="str">
        <f t="shared" si="81"/>
        <v/>
      </c>
      <c r="AA260" s="277" t="str">
        <f t="shared" si="82"/>
        <v/>
      </c>
      <c r="AB260" s="279" t="str">
        <f t="shared" si="83"/>
        <v/>
      </c>
      <c r="AC260" s="278" t="str">
        <f t="shared" si="84"/>
        <v/>
      </c>
      <c r="AD260" s="277" t="str">
        <f t="shared" si="85"/>
        <v/>
      </c>
      <c r="AE260" s="276" t="str">
        <f t="shared" si="86"/>
        <v/>
      </c>
      <c r="AF260" s="275" t="str">
        <f t="shared" si="87"/>
        <v/>
      </c>
      <c r="AG260" s="275" t="str">
        <f t="shared" si="88"/>
        <v/>
      </c>
      <c r="AH260" s="274" t="str">
        <f t="shared" si="89"/>
        <v/>
      </c>
      <c r="AI260" s="884"/>
      <c r="AJ260" s="885"/>
      <c r="AK260" s="885"/>
      <c r="AL260" s="885"/>
      <c r="AM260" s="885"/>
      <c r="AN260" s="886"/>
      <c r="AO260" s="262"/>
      <c r="AP260" s="887"/>
      <c r="AQ260" s="888"/>
      <c r="AR260" s="888"/>
      <c r="AS260" s="888"/>
      <c r="AT260" s="888"/>
      <c r="AU260" s="889"/>
      <c r="AV260" s="889"/>
      <c r="AW260" s="889"/>
      <c r="AX260" s="889"/>
      <c r="AY260" s="889"/>
      <c r="AZ260" s="889"/>
      <c r="BA260" s="889"/>
      <c r="BB260" s="889"/>
      <c r="BC260" s="889"/>
      <c r="BD260" s="890"/>
    </row>
    <row r="261" spans="1:56" ht="22.5" customHeight="1" x14ac:dyDescent="0.2">
      <c r="A261" s="273"/>
      <c r="B261" s="272"/>
      <c r="C261" s="894"/>
      <c r="D261" s="895"/>
      <c r="E261" s="895"/>
      <c r="F261" s="895"/>
      <c r="G261" s="895"/>
      <c r="H261" s="895"/>
      <c r="I261" s="895"/>
      <c r="J261" s="895"/>
      <c r="K261" s="895"/>
      <c r="L261" s="895"/>
      <c r="M261" s="896"/>
      <c r="N261" s="875"/>
      <c r="O261" s="876"/>
      <c r="P261" s="877"/>
      <c r="Q261" s="878"/>
      <c r="R261" s="879"/>
      <c r="S261" s="880"/>
      <c r="T261" s="881"/>
      <c r="U261" s="882"/>
      <c r="V261" s="882"/>
      <c r="W261" s="882"/>
      <c r="X261" s="882"/>
      <c r="Y261" s="883"/>
      <c r="Z261" s="269" t="str">
        <f t="shared" si="81"/>
        <v/>
      </c>
      <c r="AA261" s="266" t="str">
        <f t="shared" si="82"/>
        <v/>
      </c>
      <c r="AB261" s="268" t="str">
        <f t="shared" si="83"/>
        <v/>
      </c>
      <c r="AC261" s="267" t="str">
        <f t="shared" si="84"/>
        <v/>
      </c>
      <c r="AD261" s="266" t="str">
        <f t="shared" si="85"/>
        <v/>
      </c>
      <c r="AE261" s="265" t="str">
        <f t="shared" si="86"/>
        <v/>
      </c>
      <c r="AF261" s="264" t="str">
        <f t="shared" si="87"/>
        <v/>
      </c>
      <c r="AG261" s="264" t="str">
        <f t="shared" si="88"/>
        <v/>
      </c>
      <c r="AH261" s="263" t="str">
        <f t="shared" si="89"/>
        <v/>
      </c>
      <c r="AI261" s="884"/>
      <c r="AJ261" s="885"/>
      <c r="AK261" s="885"/>
      <c r="AL261" s="885"/>
      <c r="AM261" s="885"/>
      <c r="AN261" s="886"/>
      <c r="AO261" s="262"/>
      <c r="AP261" s="887"/>
      <c r="AQ261" s="888"/>
      <c r="AR261" s="888"/>
      <c r="AS261" s="888"/>
      <c r="AT261" s="888"/>
      <c r="AU261" s="889"/>
      <c r="AV261" s="889"/>
      <c r="AW261" s="889"/>
      <c r="AX261" s="889"/>
      <c r="AY261" s="889"/>
      <c r="AZ261" s="889"/>
      <c r="BA261" s="889"/>
      <c r="BB261" s="889"/>
      <c r="BC261" s="889"/>
      <c r="BD261" s="890"/>
    </row>
    <row r="262" spans="1:56" ht="22.5" customHeight="1" x14ac:dyDescent="0.2">
      <c r="A262" s="273"/>
      <c r="B262" s="272"/>
      <c r="C262" s="894"/>
      <c r="D262" s="895"/>
      <c r="E262" s="895"/>
      <c r="F262" s="895"/>
      <c r="G262" s="895"/>
      <c r="H262" s="895"/>
      <c r="I262" s="895"/>
      <c r="J262" s="895"/>
      <c r="K262" s="895"/>
      <c r="L262" s="895"/>
      <c r="M262" s="896"/>
      <c r="N262" s="875"/>
      <c r="O262" s="876"/>
      <c r="P262" s="877"/>
      <c r="Q262" s="878"/>
      <c r="R262" s="879"/>
      <c r="S262" s="880"/>
      <c r="T262" s="881"/>
      <c r="U262" s="882"/>
      <c r="V262" s="882"/>
      <c r="W262" s="882"/>
      <c r="X262" s="882"/>
      <c r="Y262" s="883"/>
      <c r="Z262" s="280" t="str">
        <f t="shared" si="81"/>
        <v/>
      </c>
      <c r="AA262" s="277" t="str">
        <f t="shared" si="82"/>
        <v/>
      </c>
      <c r="AB262" s="279" t="str">
        <f t="shared" si="83"/>
        <v/>
      </c>
      <c r="AC262" s="278" t="str">
        <f t="shared" si="84"/>
        <v/>
      </c>
      <c r="AD262" s="277" t="str">
        <f t="shared" si="85"/>
        <v/>
      </c>
      <c r="AE262" s="276" t="str">
        <f t="shared" si="86"/>
        <v/>
      </c>
      <c r="AF262" s="275" t="str">
        <f t="shared" si="87"/>
        <v/>
      </c>
      <c r="AG262" s="275" t="str">
        <f t="shared" si="88"/>
        <v/>
      </c>
      <c r="AH262" s="274" t="str">
        <f t="shared" si="89"/>
        <v/>
      </c>
      <c r="AI262" s="884"/>
      <c r="AJ262" s="885"/>
      <c r="AK262" s="885"/>
      <c r="AL262" s="885"/>
      <c r="AM262" s="885"/>
      <c r="AN262" s="886"/>
      <c r="AO262" s="262"/>
      <c r="AP262" s="887"/>
      <c r="AQ262" s="888"/>
      <c r="AR262" s="888"/>
      <c r="AS262" s="888"/>
      <c r="AT262" s="888"/>
      <c r="AU262" s="889"/>
      <c r="AV262" s="889"/>
      <c r="AW262" s="889"/>
      <c r="AX262" s="889"/>
      <c r="AY262" s="889"/>
      <c r="AZ262" s="889"/>
      <c r="BA262" s="889"/>
      <c r="BB262" s="889"/>
      <c r="BC262" s="889"/>
      <c r="BD262" s="890"/>
    </row>
    <row r="263" spans="1:56" ht="22.5" customHeight="1" x14ac:dyDescent="0.2">
      <c r="A263" s="273"/>
      <c r="B263" s="272"/>
      <c r="C263" s="894"/>
      <c r="D263" s="895"/>
      <c r="E263" s="895"/>
      <c r="F263" s="895"/>
      <c r="G263" s="895"/>
      <c r="H263" s="895"/>
      <c r="I263" s="895"/>
      <c r="J263" s="895"/>
      <c r="K263" s="895"/>
      <c r="L263" s="895"/>
      <c r="M263" s="896"/>
      <c r="N263" s="875"/>
      <c r="O263" s="876"/>
      <c r="P263" s="877"/>
      <c r="Q263" s="878"/>
      <c r="R263" s="879"/>
      <c r="S263" s="880"/>
      <c r="T263" s="881"/>
      <c r="U263" s="882"/>
      <c r="V263" s="882"/>
      <c r="W263" s="882"/>
      <c r="X263" s="882"/>
      <c r="Y263" s="883"/>
      <c r="Z263" s="269" t="str">
        <f t="shared" si="81"/>
        <v/>
      </c>
      <c r="AA263" s="266" t="str">
        <f t="shared" si="82"/>
        <v/>
      </c>
      <c r="AB263" s="268" t="str">
        <f t="shared" si="83"/>
        <v/>
      </c>
      <c r="AC263" s="267" t="str">
        <f t="shared" si="84"/>
        <v/>
      </c>
      <c r="AD263" s="266" t="str">
        <f t="shared" si="85"/>
        <v/>
      </c>
      <c r="AE263" s="265" t="str">
        <f t="shared" si="86"/>
        <v/>
      </c>
      <c r="AF263" s="264" t="str">
        <f t="shared" si="87"/>
        <v/>
      </c>
      <c r="AG263" s="264" t="str">
        <f t="shared" si="88"/>
        <v/>
      </c>
      <c r="AH263" s="263" t="str">
        <f t="shared" si="89"/>
        <v/>
      </c>
      <c r="AI263" s="884"/>
      <c r="AJ263" s="885"/>
      <c r="AK263" s="885"/>
      <c r="AL263" s="885"/>
      <c r="AM263" s="885"/>
      <c r="AN263" s="886"/>
      <c r="AO263" s="262"/>
      <c r="AP263" s="887"/>
      <c r="AQ263" s="888"/>
      <c r="AR263" s="888"/>
      <c r="AS263" s="888"/>
      <c r="AT263" s="888"/>
      <c r="AU263" s="889"/>
      <c r="AV263" s="889"/>
      <c r="AW263" s="889"/>
      <c r="AX263" s="889"/>
      <c r="AY263" s="889"/>
      <c r="AZ263" s="889"/>
      <c r="BA263" s="889"/>
      <c r="BB263" s="889"/>
      <c r="BC263" s="889"/>
      <c r="BD263" s="890"/>
    </row>
    <row r="264" spans="1:56" ht="22.5" customHeight="1" x14ac:dyDescent="0.2">
      <c r="A264" s="273"/>
      <c r="B264" s="272"/>
      <c r="C264" s="894"/>
      <c r="D264" s="895"/>
      <c r="E264" s="895"/>
      <c r="F264" s="895"/>
      <c r="G264" s="895"/>
      <c r="H264" s="895"/>
      <c r="I264" s="895"/>
      <c r="J264" s="895"/>
      <c r="K264" s="895"/>
      <c r="L264" s="895"/>
      <c r="M264" s="896"/>
      <c r="N264" s="875"/>
      <c r="O264" s="876"/>
      <c r="P264" s="877"/>
      <c r="Q264" s="878"/>
      <c r="R264" s="879"/>
      <c r="S264" s="880"/>
      <c r="T264" s="881"/>
      <c r="U264" s="882"/>
      <c r="V264" s="882"/>
      <c r="W264" s="882"/>
      <c r="X264" s="882"/>
      <c r="Y264" s="883"/>
      <c r="Z264" s="280" t="str">
        <f t="shared" si="81"/>
        <v/>
      </c>
      <c r="AA264" s="277" t="str">
        <f t="shared" si="82"/>
        <v/>
      </c>
      <c r="AB264" s="279" t="str">
        <f t="shared" si="83"/>
        <v/>
      </c>
      <c r="AC264" s="278" t="str">
        <f t="shared" si="84"/>
        <v/>
      </c>
      <c r="AD264" s="277" t="str">
        <f t="shared" si="85"/>
        <v/>
      </c>
      <c r="AE264" s="276" t="str">
        <f t="shared" si="86"/>
        <v/>
      </c>
      <c r="AF264" s="275" t="str">
        <f t="shared" si="87"/>
        <v/>
      </c>
      <c r="AG264" s="275" t="str">
        <f t="shared" si="88"/>
        <v/>
      </c>
      <c r="AH264" s="274" t="str">
        <f t="shared" si="89"/>
        <v/>
      </c>
      <c r="AI264" s="884"/>
      <c r="AJ264" s="885"/>
      <c r="AK264" s="885"/>
      <c r="AL264" s="885"/>
      <c r="AM264" s="885"/>
      <c r="AN264" s="886"/>
      <c r="AO264" s="262"/>
      <c r="AP264" s="887"/>
      <c r="AQ264" s="888"/>
      <c r="AR264" s="888"/>
      <c r="AS264" s="888"/>
      <c r="AT264" s="888"/>
      <c r="AU264" s="889"/>
      <c r="AV264" s="889"/>
      <c r="AW264" s="889"/>
      <c r="AX264" s="889"/>
      <c r="AY264" s="889"/>
      <c r="AZ264" s="889"/>
      <c r="BA264" s="889"/>
      <c r="BB264" s="889"/>
      <c r="BC264" s="889"/>
      <c r="BD264" s="890"/>
    </row>
    <row r="265" spans="1:56" ht="22.5" customHeight="1" x14ac:dyDescent="0.2">
      <c r="A265" s="273"/>
      <c r="B265" s="272"/>
      <c r="C265" s="894"/>
      <c r="D265" s="895"/>
      <c r="E265" s="895"/>
      <c r="F265" s="895"/>
      <c r="G265" s="895"/>
      <c r="H265" s="895"/>
      <c r="I265" s="895"/>
      <c r="J265" s="895"/>
      <c r="K265" s="895"/>
      <c r="L265" s="895"/>
      <c r="M265" s="896"/>
      <c r="N265" s="875"/>
      <c r="O265" s="876"/>
      <c r="P265" s="877"/>
      <c r="Q265" s="878"/>
      <c r="R265" s="879"/>
      <c r="S265" s="880"/>
      <c r="T265" s="881"/>
      <c r="U265" s="882"/>
      <c r="V265" s="882"/>
      <c r="W265" s="882"/>
      <c r="X265" s="882"/>
      <c r="Y265" s="883"/>
      <c r="Z265" s="269" t="str">
        <f t="shared" si="81"/>
        <v/>
      </c>
      <c r="AA265" s="266" t="str">
        <f t="shared" si="82"/>
        <v/>
      </c>
      <c r="AB265" s="268" t="str">
        <f t="shared" si="83"/>
        <v/>
      </c>
      <c r="AC265" s="267" t="str">
        <f t="shared" si="84"/>
        <v/>
      </c>
      <c r="AD265" s="266" t="str">
        <f t="shared" si="85"/>
        <v/>
      </c>
      <c r="AE265" s="265" t="str">
        <f t="shared" si="86"/>
        <v/>
      </c>
      <c r="AF265" s="264" t="str">
        <f t="shared" si="87"/>
        <v/>
      </c>
      <c r="AG265" s="264" t="str">
        <f t="shared" si="88"/>
        <v/>
      </c>
      <c r="AH265" s="263" t="str">
        <f t="shared" si="89"/>
        <v/>
      </c>
      <c r="AI265" s="884"/>
      <c r="AJ265" s="885"/>
      <c r="AK265" s="885"/>
      <c r="AL265" s="885"/>
      <c r="AM265" s="885"/>
      <c r="AN265" s="886"/>
      <c r="AO265" s="262"/>
      <c r="AP265" s="887"/>
      <c r="AQ265" s="888"/>
      <c r="AR265" s="888"/>
      <c r="AS265" s="888"/>
      <c r="AT265" s="888"/>
      <c r="AU265" s="889"/>
      <c r="AV265" s="889"/>
      <c r="AW265" s="889"/>
      <c r="AX265" s="889"/>
      <c r="AY265" s="889"/>
      <c r="AZ265" s="889"/>
      <c r="BA265" s="889"/>
      <c r="BB265" s="889"/>
      <c r="BC265" s="889"/>
      <c r="BD265" s="890"/>
    </row>
    <row r="266" spans="1:56" ht="22.5" customHeight="1" x14ac:dyDescent="0.2">
      <c r="A266" s="273"/>
      <c r="B266" s="272"/>
      <c r="C266" s="894"/>
      <c r="D266" s="895"/>
      <c r="E266" s="895"/>
      <c r="F266" s="895"/>
      <c r="G266" s="895"/>
      <c r="H266" s="895"/>
      <c r="I266" s="895"/>
      <c r="J266" s="895"/>
      <c r="K266" s="895"/>
      <c r="L266" s="895"/>
      <c r="M266" s="896"/>
      <c r="N266" s="875"/>
      <c r="O266" s="876"/>
      <c r="P266" s="877"/>
      <c r="Q266" s="878"/>
      <c r="R266" s="879"/>
      <c r="S266" s="880"/>
      <c r="T266" s="881"/>
      <c r="U266" s="882"/>
      <c r="V266" s="882"/>
      <c r="W266" s="882"/>
      <c r="X266" s="882"/>
      <c r="Y266" s="883"/>
      <c r="Z266" s="280" t="str">
        <f t="shared" si="81"/>
        <v/>
      </c>
      <c r="AA266" s="277" t="str">
        <f t="shared" si="82"/>
        <v/>
      </c>
      <c r="AB266" s="279" t="str">
        <f t="shared" si="83"/>
        <v/>
      </c>
      <c r="AC266" s="278" t="str">
        <f t="shared" si="84"/>
        <v/>
      </c>
      <c r="AD266" s="277" t="str">
        <f t="shared" si="85"/>
        <v/>
      </c>
      <c r="AE266" s="276" t="str">
        <f t="shared" si="86"/>
        <v/>
      </c>
      <c r="AF266" s="275" t="str">
        <f t="shared" si="87"/>
        <v/>
      </c>
      <c r="AG266" s="275" t="str">
        <f t="shared" si="88"/>
        <v/>
      </c>
      <c r="AH266" s="274" t="str">
        <f t="shared" si="89"/>
        <v/>
      </c>
      <c r="AI266" s="884"/>
      <c r="AJ266" s="885"/>
      <c r="AK266" s="885"/>
      <c r="AL266" s="885"/>
      <c r="AM266" s="885"/>
      <c r="AN266" s="886"/>
      <c r="AO266" s="262"/>
      <c r="AP266" s="887"/>
      <c r="AQ266" s="888"/>
      <c r="AR266" s="888"/>
      <c r="AS266" s="888"/>
      <c r="AT266" s="888"/>
      <c r="AU266" s="889"/>
      <c r="AV266" s="889"/>
      <c r="AW266" s="889"/>
      <c r="AX266" s="889"/>
      <c r="AY266" s="889"/>
      <c r="AZ266" s="889"/>
      <c r="BA266" s="889"/>
      <c r="BB266" s="889"/>
      <c r="BC266" s="889"/>
      <c r="BD266" s="890"/>
    </row>
    <row r="267" spans="1:56" ht="22.5" customHeight="1" x14ac:dyDescent="0.2">
      <c r="A267" s="273"/>
      <c r="B267" s="272"/>
      <c r="C267" s="894"/>
      <c r="D267" s="895"/>
      <c r="E267" s="895"/>
      <c r="F267" s="895"/>
      <c r="G267" s="895"/>
      <c r="H267" s="895"/>
      <c r="I267" s="895"/>
      <c r="J267" s="895"/>
      <c r="K267" s="895"/>
      <c r="L267" s="895"/>
      <c r="M267" s="896"/>
      <c r="N267" s="875"/>
      <c r="O267" s="876"/>
      <c r="P267" s="877"/>
      <c r="Q267" s="878"/>
      <c r="R267" s="879"/>
      <c r="S267" s="880"/>
      <c r="T267" s="881"/>
      <c r="U267" s="882"/>
      <c r="V267" s="882"/>
      <c r="W267" s="882"/>
      <c r="X267" s="882"/>
      <c r="Y267" s="883"/>
      <c r="Z267" s="269" t="str">
        <f t="shared" si="81"/>
        <v/>
      </c>
      <c r="AA267" s="266" t="str">
        <f t="shared" si="82"/>
        <v/>
      </c>
      <c r="AB267" s="268" t="str">
        <f t="shared" si="83"/>
        <v/>
      </c>
      <c r="AC267" s="267" t="str">
        <f t="shared" si="84"/>
        <v/>
      </c>
      <c r="AD267" s="266" t="str">
        <f t="shared" si="85"/>
        <v/>
      </c>
      <c r="AE267" s="265" t="str">
        <f t="shared" si="86"/>
        <v/>
      </c>
      <c r="AF267" s="264" t="str">
        <f t="shared" si="87"/>
        <v/>
      </c>
      <c r="AG267" s="264" t="str">
        <f t="shared" si="88"/>
        <v/>
      </c>
      <c r="AH267" s="263" t="str">
        <f t="shared" si="89"/>
        <v/>
      </c>
      <c r="AI267" s="884"/>
      <c r="AJ267" s="885"/>
      <c r="AK267" s="885"/>
      <c r="AL267" s="885"/>
      <c r="AM267" s="885"/>
      <c r="AN267" s="886"/>
      <c r="AO267" s="262"/>
      <c r="AP267" s="887"/>
      <c r="AQ267" s="888"/>
      <c r="AR267" s="888"/>
      <c r="AS267" s="888"/>
      <c r="AT267" s="888"/>
      <c r="AU267" s="889"/>
      <c r="AV267" s="889"/>
      <c r="AW267" s="889"/>
      <c r="AX267" s="889"/>
      <c r="AY267" s="889"/>
      <c r="AZ267" s="889"/>
      <c r="BA267" s="889"/>
      <c r="BB267" s="889"/>
      <c r="BC267" s="889"/>
      <c r="BD267" s="890"/>
    </row>
    <row r="268" spans="1:56" ht="22.5" customHeight="1" thickBot="1" x14ac:dyDescent="0.25">
      <c r="A268" s="271"/>
      <c r="B268" s="270"/>
      <c r="C268" s="961"/>
      <c r="D268" s="962"/>
      <c r="E268" s="962"/>
      <c r="F268" s="962"/>
      <c r="G268" s="962"/>
      <c r="H268" s="962"/>
      <c r="I268" s="962"/>
      <c r="J268" s="962"/>
      <c r="K268" s="962"/>
      <c r="L268" s="962"/>
      <c r="M268" s="963"/>
      <c r="N268" s="875"/>
      <c r="O268" s="876"/>
      <c r="P268" s="877"/>
      <c r="Q268" s="878"/>
      <c r="R268" s="879"/>
      <c r="S268" s="880"/>
      <c r="T268" s="881"/>
      <c r="U268" s="882"/>
      <c r="V268" s="882"/>
      <c r="W268" s="882"/>
      <c r="X268" s="882"/>
      <c r="Y268" s="883"/>
      <c r="Z268" s="269" t="str">
        <f t="shared" si="81"/>
        <v/>
      </c>
      <c r="AA268" s="266" t="str">
        <f t="shared" si="82"/>
        <v/>
      </c>
      <c r="AB268" s="268" t="str">
        <f t="shared" si="83"/>
        <v/>
      </c>
      <c r="AC268" s="267" t="str">
        <f t="shared" si="84"/>
        <v/>
      </c>
      <c r="AD268" s="266" t="str">
        <f t="shared" si="85"/>
        <v/>
      </c>
      <c r="AE268" s="265" t="str">
        <f t="shared" si="86"/>
        <v/>
      </c>
      <c r="AF268" s="264" t="str">
        <f t="shared" si="87"/>
        <v/>
      </c>
      <c r="AG268" s="264" t="str">
        <f t="shared" si="88"/>
        <v/>
      </c>
      <c r="AH268" s="263" t="str">
        <f t="shared" si="89"/>
        <v/>
      </c>
      <c r="AI268" s="964"/>
      <c r="AJ268" s="965"/>
      <c r="AK268" s="965"/>
      <c r="AL268" s="965"/>
      <c r="AM268" s="965"/>
      <c r="AN268" s="966"/>
      <c r="AO268" s="262"/>
      <c r="AP268" s="930"/>
      <c r="AQ268" s="931"/>
      <c r="AR268" s="931"/>
      <c r="AS268" s="931"/>
      <c r="AT268" s="931"/>
      <c r="AU268" s="924"/>
      <c r="AV268" s="924"/>
      <c r="AW268" s="924"/>
      <c r="AX268" s="924"/>
      <c r="AY268" s="924"/>
      <c r="AZ268" s="924"/>
      <c r="BA268" s="924"/>
      <c r="BB268" s="924"/>
      <c r="BC268" s="924"/>
      <c r="BD268" s="925"/>
    </row>
    <row r="269" spans="1:56" ht="22.5" customHeight="1" thickTop="1" thickBot="1" x14ac:dyDescent="0.2">
      <c r="A269" s="261"/>
      <c r="B269" s="260"/>
      <c r="C269" s="952" t="s">
        <v>161</v>
      </c>
      <c r="D269" s="953"/>
      <c r="E269" s="953"/>
      <c r="F269" s="953"/>
      <c r="G269" s="953"/>
      <c r="H269" s="953"/>
      <c r="I269" s="953"/>
      <c r="J269" s="953"/>
      <c r="K269" s="953"/>
      <c r="L269" s="953"/>
      <c r="M269" s="953"/>
      <c r="N269" s="953"/>
      <c r="O269" s="953"/>
      <c r="P269" s="953"/>
      <c r="Q269" s="953"/>
      <c r="R269" s="953"/>
      <c r="S269" s="953"/>
      <c r="T269" s="953"/>
      <c r="U269" s="953"/>
      <c r="V269" s="953"/>
      <c r="W269" s="953"/>
      <c r="X269" s="953"/>
      <c r="Y269" s="954"/>
      <c r="Z269" s="259" t="str">
        <f>IF($C248="","",LEFT(RIGHT(" " &amp;SUMPRODUCT(ROUND((N248:N268)*(T248:T268),0)),9),1))</f>
        <v/>
      </c>
      <c r="AA269" s="256" t="str">
        <f>IF($C248="","",LEFT(RIGHT(" " &amp;SUMPRODUCT(ROUND((N248:N268)*(T248:T268),0)),8),1))</f>
        <v/>
      </c>
      <c r="AB269" s="258" t="str">
        <f>IF($C248="","",LEFT(RIGHT(" " &amp;SUMPRODUCT(ROUND((N248:N268)*(T248:T268),0)),7),1))</f>
        <v/>
      </c>
      <c r="AC269" s="257" t="str">
        <f>IF($C248="","",LEFT(RIGHT(" " &amp;SUMPRODUCT(ROUND((N248:N268)*(T248:T268),0)),6),1))</f>
        <v/>
      </c>
      <c r="AD269" s="256" t="str">
        <f>IF($C248="","",LEFT(RIGHT(" " &amp;SUMPRODUCT(ROUND((N248:N268)*(T248:T268),0)),5),1))</f>
        <v/>
      </c>
      <c r="AE269" s="255" t="str">
        <f>IF($C248="","",LEFT(RIGHT(" " &amp;SUMPRODUCT(ROUND((N248:N268)*(T248:T268),0)),4),1))</f>
        <v/>
      </c>
      <c r="AF269" s="254" t="str">
        <f>IF($C248="","",LEFT(RIGHT(" " &amp;SUMPRODUCT(ROUND((N248:N268)*(T248:T268),0)),3),1))</f>
        <v/>
      </c>
      <c r="AG269" s="254" t="str">
        <f>IF($C248="","",LEFT(RIGHT(" " &amp;SUMPRODUCT(ROUND((N248:N268)*(T248:T268),0)),2),1))</f>
        <v/>
      </c>
      <c r="AH269" s="253" t="str">
        <f>IF($C248="","",LEFT(RIGHT(" " &amp;SUMPRODUCT(ROUND((N248:N268)*(T248:T268),0)),1),1))</f>
        <v/>
      </c>
      <c r="AI269" s="955"/>
      <c r="AJ269" s="956"/>
      <c r="AK269" s="956"/>
      <c r="AL269" s="956"/>
      <c r="AM269" s="956"/>
      <c r="AN269" s="957"/>
      <c r="BD269" s="252" t="s">
        <v>160</v>
      </c>
    </row>
    <row r="270" spans="1:56" ht="11.25" customHeight="1" thickTop="1" x14ac:dyDescent="0.2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</row>
  </sheetData>
  <sheetProtection password="DCE6" sheet="1" objects="1" scenarios="1"/>
  <protectedRanges>
    <protectedRange password="EA76" sqref="AL5:BA11 AM12 AW12" name="範囲1"/>
    <protectedRange sqref="AM17" name="請求者住所氏名・振込先等_1_1"/>
  </protectedRanges>
  <mergeCells count="1647">
    <mergeCell ref="AU268:BD268"/>
    <mergeCell ref="C269:Y269"/>
    <mergeCell ref="AI269:AN269"/>
    <mergeCell ref="C268:M268"/>
    <mergeCell ref="N268:P268"/>
    <mergeCell ref="Q268:S268"/>
    <mergeCell ref="T268:Y268"/>
    <mergeCell ref="AI268:AN268"/>
    <mergeCell ref="AP268:AT268"/>
    <mergeCell ref="AU266:BD266"/>
    <mergeCell ref="C267:M267"/>
    <mergeCell ref="N267:P267"/>
    <mergeCell ref="Q267:S267"/>
    <mergeCell ref="T267:Y267"/>
    <mergeCell ref="AI267:AN267"/>
    <mergeCell ref="AP267:AT267"/>
    <mergeCell ref="AU267:BD267"/>
    <mergeCell ref="C266:M266"/>
    <mergeCell ref="N266:P266"/>
    <mergeCell ref="Q266:S266"/>
    <mergeCell ref="T266:Y266"/>
    <mergeCell ref="AI266:AN266"/>
    <mergeCell ref="AP266:AT266"/>
    <mergeCell ref="AU264:BD264"/>
    <mergeCell ref="C265:M265"/>
    <mergeCell ref="N265:P265"/>
    <mergeCell ref="Q265:S265"/>
    <mergeCell ref="T265:Y265"/>
    <mergeCell ref="AI265:AN265"/>
    <mergeCell ref="AP265:AT265"/>
    <mergeCell ref="AU265:BD265"/>
    <mergeCell ref="C264:M264"/>
    <mergeCell ref="N264:P264"/>
    <mergeCell ref="Q264:S264"/>
    <mergeCell ref="T264:Y264"/>
    <mergeCell ref="AI264:AN264"/>
    <mergeCell ref="AP264:AT264"/>
    <mergeCell ref="AU262:BD262"/>
    <mergeCell ref="C263:M263"/>
    <mergeCell ref="N263:P263"/>
    <mergeCell ref="Q263:S263"/>
    <mergeCell ref="T263:Y263"/>
    <mergeCell ref="AI263:AN263"/>
    <mergeCell ref="AP263:AT263"/>
    <mergeCell ref="AU263:BD263"/>
    <mergeCell ref="C262:M262"/>
    <mergeCell ref="N262:P262"/>
    <mergeCell ref="Q262:S262"/>
    <mergeCell ref="T262:Y262"/>
    <mergeCell ref="AI262:AN262"/>
    <mergeCell ref="AP262:AT262"/>
    <mergeCell ref="AU260:BD260"/>
    <mergeCell ref="C261:M261"/>
    <mergeCell ref="N261:P261"/>
    <mergeCell ref="Q261:S261"/>
    <mergeCell ref="T261:Y261"/>
    <mergeCell ref="AI261:AN261"/>
    <mergeCell ref="AP261:AT261"/>
    <mergeCell ref="AU261:BD261"/>
    <mergeCell ref="C260:M260"/>
    <mergeCell ref="N260:P260"/>
    <mergeCell ref="Q260:S260"/>
    <mergeCell ref="T260:Y260"/>
    <mergeCell ref="AI260:AN260"/>
    <mergeCell ref="AP260:AT260"/>
    <mergeCell ref="AU258:BD258"/>
    <mergeCell ref="C259:M259"/>
    <mergeCell ref="N259:P259"/>
    <mergeCell ref="Q259:S259"/>
    <mergeCell ref="T259:Y259"/>
    <mergeCell ref="AI259:AN259"/>
    <mergeCell ref="AP259:AT259"/>
    <mergeCell ref="AU259:BD259"/>
    <mergeCell ref="C258:M258"/>
    <mergeCell ref="N258:P258"/>
    <mergeCell ref="Q258:S258"/>
    <mergeCell ref="T258:Y258"/>
    <mergeCell ref="AI258:AN258"/>
    <mergeCell ref="AP258:AT258"/>
    <mergeCell ref="AU256:BD256"/>
    <mergeCell ref="C257:M257"/>
    <mergeCell ref="N257:P257"/>
    <mergeCell ref="Q257:S257"/>
    <mergeCell ref="T257:Y257"/>
    <mergeCell ref="AI257:AN257"/>
    <mergeCell ref="AP257:AT257"/>
    <mergeCell ref="AU257:BD257"/>
    <mergeCell ref="C256:M256"/>
    <mergeCell ref="N256:P256"/>
    <mergeCell ref="Q256:S256"/>
    <mergeCell ref="T256:Y256"/>
    <mergeCell ref="AI256:AN256"/>
    <mergeCell ref="AP256:AT256"/>
    <mergeCell ref="AU254:BD254"/>
    <mergeCell ref="C255:M255"/>
    <mergeCell ref="N255:P255"/>
    <mergeCell ref="Q255:S255"/>
    <mergeCell ref="T255:Y255"/>
    <mergeCell ref="AI255:AN255"/>
    <mergeCell ref="AP255:AT255"/>
    <mergeCell ref="AU255:BD255"/>
    <mergeCell ref="C254:M254"/>
    <mergeCell ref="N254:P254"/>
    <mergeCell ref="Q254:S254"/>
    <mergeCell ref="T254:Y254"/>
    <mergeCell ref="AI254:AN254"/>
    <mergeCell ref="AP254:AT254"/>
    <mergeCell ref="AU252:BD252"/>
    <mergeCell ref="C253:M253"/>
    <mergeCell ref="N253:P253"/>
    <mergeCell ref="Q253:S253"/>
    <mergeCell ref="T253:Y253"/>
    <mergeCell ref="AI253:AN253"/>
    <mergeCell ref="AP253:AT253"/>
    <mergeCell ref="AU253:BD253"/>
    <mergeCell ref="C252:M252"/>
    <mergeCell ref="N252:P252"/>
    <mergeCell ref="Q252:S252"/>
    <mergeCell ref="T252:Y252"/>
    <mergeCell ref="AI252:AN252"/>
    <mergeCell ref="AP252:AT252"/>
    <mergeCell ref="AU250:BD250"/>
    <mergeCell ref="C251:M251"/>
    <mergeCell ref="N251:P251"/>
    <mergeCell ref="Q251:S251"/>
    <mergeCell ref="T251:Y251"/>
    <mergeCell ref="AI251:AN251"/>
    <mergeCell ref="AP251:AT251"/>
    <mergeCell ref="AU251:BD251"/>
    <mergeCell ref="C250:M250"/>
    <mergeCell ref="N250:P250"/>
    <mergeCell ref="Q250:S250"/>
    <mergeCell ref="T250:Y250"/>
    <mergeCell ref="AI250:AN250"/>
    <mergeCell ref="AP250:AT250"/>
    <mergeCell ref="AU248:BD248"/>
    <mergeCell ref="C249:M249"/>
    <mergeCell ref="N249:P249"/>
    <mergeCell ref="Q249:S249"/>
    <mergeCell ref="T249:Y249"/>
    <mergeCell ref="AI249:AN249"/>
    <mergeCell ref="AP249:AT249"/>
    <mergeCell ref="AU249:BD249"/>
    <mergeCell ref="C248:M248"/>
    <mergeCell ref="N248:P248"/>
    <mergeCell ref="Q248:S248"/>
    <mergeCell ref="T248:Y248"/>
    <mergeCell ref="AI248:AN248"/>
    <mergeCell ref="AP248:AT248"/>
    <mergeCell ref="AY245:AZ245"/>
    <mergeCell ref="BB245:BC245"/>
    <mergeCell ref="C247:M247"/>
    <mergeCell ref="N247:P247"/>
    <mergeCell ref="Q247:S247"/>
    <mergeCell ref="T247:Y247"/>
    <mergeCell ref="Z247:AH247"/>
    <mergeCell ref="AI247:AN247"/>
    <mergeCell ref="AP247:BD247"/>
    <mergeCell ref="AU242:BD242"/>
    <mergeCell ref="C243:Y243"/>
    <mergeCell ref="AI243:AN243"/>
    <mergeCell ref="A245:C245"/>
    <mergeCell ref="D245:J245"/>
    <mergeCell ref="Q245:AE245"/>
    <mergeCell ref="AJ245:AK245"/>
    <mergeCell ref="AM245:AN245"/>
    <mergeCell ref="AS245:AU245"/>
    <mergeCell ref="AV245:AW245"/>
    <mergeCell ref="C242:M242"/>
    <mergeCell ref="N242:P242"/>
    <mergeCell ref="Q242:S242"/>
    <mergeCell ref="T242:Y242"/>
    <mergeCell ref="AI242:AN242"/>
    <mergeCell ref="AP242:AT242"/>
    <mergeCell ref="AU240:BD240"/>
    <mergeCell ref="C241:M241"/>
    <mergeCell ref="N241:P241"/>
    <mergeCell ref="Q241:S241"/>
    <mergeCell ref="T241:Y241"/>
    <mergeCell ref="AI241:AN241"/>
    <mergeCell ref="AP241:AT241"/>
    <mergeCell ref="AU241:BD241"/>
    <mergeCell ref="C240:M240"/>
    <mergeCell ref="N240:P240"/>
    <mergeCell ref="Q240:S240"/>
    <mergeCell ref="T240:Y240"/>
    <mergeCell ref="AI240:AN240"/>
    <mergeCell ref="AP240:AT240"/>
    <mergeCell ref="AU238:BD238"/>
    <mergeCell ref="C239:M239"/>
    <mergeCell ref="N239:P239"/>
    <mergeCell ref="Q239:S239"/>
    <mergeCell ref="T239:Y239"/>
    <mergeCell ref="AI239:AN239"/>
    <mergeCell ref="AP239:AT239"/>
    <mergeCell ref="AU239:BD239"/>
    <mergeCell ref="C238:M238"/>
    <mergeCell ref="N238:P238"/>
    <mergeCell ref="Q238:S238"/>
    <mergeCell ref="T238:Y238"/>
    <mergeCell ref="AI238:AN238"/>
    <mergeCell ref="AP238:AT238"/>
    <mergeCell ref="AU236:BD236"/>
    <mergeCell ref="C237:M237"/>
    <mergeCell ref="N237:P237"/>
    <mergeCell ref="Q237:S237"/>
    <mergeCell ref="T237:Y237"/>
    <mergeCell ref="AI237:AN237"/>
    <mergeCell ref="AP237:AT237"/>
    <mergeCell ref="AU237:BD237"/>
    <mergeCell ref="C236:M236"/>
    <mergeCell ref="N236:P236"/>
    <mergeCell ref="Q236:S236"/>
    <mergeCell ref="T236:Y236"/>
    <mergeCell ref="AI236:AN236"/>
    <mergeCell ref="AP236:AT236"/>
    <mergeCell ref="AU234:BD234"/>
    <mergeCell ref="C235:M235"/>
    <mergeCell ref="N235:P235"/>
    <mergeCell ref="Q235:S235"/>
    <mergeCell ref="T235:Y235"/>
    <mergeCell ref="AI235:AN235"/>
    <mergeCell ref="AP235:AT235"/>
    <mergeCell ref="AU235:BD235"/>
    <mergeCell ref="C234:M234"/>
    <mergeCell ref="N234:P234"/>
    <mergeCell ref="Q234:S234"/>
    <mergeCell ref="T234:Y234"/>
    <mergeCell ref="AI234:AN234"/>
    <mergeCell ref="AP234:AT234"/>
    <mergeCell ref="AU232:BD232"/>
    <mergeCell ref="C233:M233"/>
    <mergeCell ref="N233:P233"/>
    <mergeCell ref="Q233:S233"/>
    <mergeCell ref="T233:Y233"/>
    <mergeCell ref="AI233:AN233"/>
    <mergeCell ref="AP233:AT233"/>
    <mergeCell ref="AU233:BD233"/>
    <mergeCell ref="C232:M232"/>
    <mergeCell ref="N232:P232"/>
    <mergeCell ref="Q232:S232"/>
    <mergeCell ref="T232:Y232"/>
    <mergeCell ref="AI232:AN232"/>
    <mergeCell ref="AP232:AT232"/>
    <mergeCell ref="AU230:BD230"/>
    <mergeCell ref="C231:M231"/>
    <mergeCell ref="N231:P231"/>
    <mergeCell ref="Q231:S231"/>
    <mergeCell ref="T231:Y231"/>
    <mergeCell ref="AI231:AN231"/>
    <mergeCell ref="AP231:AT231"/>
    <mergeCell ref="AU231:BD231"/>
    <mergeCell ref="C230:M230"/>
    <mergeCell ref="N230:P230"/>
    <mergeCell ref="Q230:S230"/>
    <mergeCell ref="T230:Y230"/>
    <mergeCell ref="AI230:AN230"/>
    <mergeCell ref="AP230:AT230"/>
    <mergeCell ref="AU228:BD228"/>
    <mergeCell ref="C229:M229"/>
    <mergeCell ref="N229:P229"/>
    <mergeCell ref="Q229:S229"/>
    <mergeCell ref="T229:Y229"/>
    <mergeCell ref="AI229:AN229"/>
    <mergeCell ref="AP229:AT229"/>
    <mergeCell ref="AU229:BD229"/>
    <mergeCell ref="C228:M228"/>
    <mergeCell ref="N228:P228"/>
    <mergeCell ref="Q228:S228"/>
    <mergeCell ref="T228:Y228"/>
    <mergeCell ref="AI228:AN228"/>
    <mergeCell ref="AP228:AT228"/>
    <mergeCell ref="AU226:BD226"/>
    <mergeCell ref="C227:M227"/>
    <mergeCell ref="N227:P227"/>
    <mergeCell ref="Q227:S227"/>
    <mergeCell ref="T227:Y227"/>
    <mergeCell ref="AI227:AN227"/>
    <mergeCell ref="AP227:AT227"/>
    <mergeCell ref="AU227:BD227"/>
    <mergeCell ref="C226:M226"/>
    <mergeCell ref="N226:P226"/>
    <mergeCell ref="Q226:S226"/>
    <mergeCell ref="T226:Y226"/>
    <mergeCell ref="AI226:AN226"/>
    <mergeCell ref="AP226:AT226"/>
    <mergeCell ref="AU224:BD224"/>
    <mergeCell ref="C225:M225"/>
    <mergeCell ref="N225:P225"/>
    <mergeCell ref="Q225:S225"/>
    <mergeCell ref="T225:Y225"/>
    <mergeCell ref="AI225:AN225"/>
    <mergeCell ref="AP225:AT225"/>
    <mergeCell ref="AU225:BD225"/>
    <mergeCell ref="C224:M224"/>
    <mergeCell ref="N224:P224"/>
    <mergeCell ref="Q224:S224"/>
    <mergeCell ref="T224:Y224"/>
    <mergeCell ref="AI224:AN224"/>
    <mergeCell ref="AP224:AT224"/>
    <mergeCell ref="AU222:BD222"/>
    <mergeCell ref="C223:M223"/>
    <mergeCell ref="N223:P223"/>
    <mergeCell ref="Q223:S223"/>
    <mergeCell ref="T223:Y223"/>
    <mergeCell ref="AI223:AN223"/>
    <mergeCell ref="AP223:AT223"/>
    <mergeCell ref="AU223:BD223"/>
    <mergeCell ref="C222:M222"/>
    <mergeCell ref="N222:P222"/>
    <mergeCell ref="Q222:S222"/>
    <mergeCell ref="T222:Y222"/>
    <mergeCell ref="AI222:AN222"/>
    <mergeCell ref="AP222:AT222"/>
    <mergeCell ref="AY219:AZ219"/>
    <mergeCell ref="BB219:BC219"/>
    <mergeCell ref="C221:M221"/>
    <mergeCell ref="N221:P221"/>
    <mergeCell ref="Q221:S221"/>
    <mergeCell ref="T221:Y221"/>
    <mergeCell ref="Z221:AH221"/>
    <mergeCell ref="AI221:AN221"/>
    <mergeCell ref="AP221:BD221"/>
    <mergeCell ref="AU216:BD216"/>
    <mergeCell ref="C217:Y217"/>
    <mergeCell ref="AI217:AN217"/>
    <mergeCell ref="A219:C219"/>
    <mergeCell ref="D219:J219"/>
    <mergeCell ref="Q219:AE219"/>
    <mergeCell ref="AJ219:AK219"/>
    <mergeCell ref="AM219:AN219"/>
    <mergeCell ref="AS219:AU219"/>
    <mergeCell ref="AV219:AW219"/>
    <mergeCell ref="C216:M216"/>
    <mergeCell ref="N216:P216"/>
    <mergeCell ref="Q216:S216"/>
    <mergeCell ref="T216:Y216"/>
    <mergeCell ref="AI216:AN216"/>
    <mergeCell ref="AP216:AT216"/>
    <mergeCell ref="AU214:BD214"/>
    <mergeCell ref="C215:M215"/>
    <mergeCell ref="N215:P215"/>
    <mergeCell ref="Q215:S215"/>
    <mergeCell ref="T215:Y215"/>
    <mergeCell ref="AI215:AN215"/>
    <mergeCell ref="AP215:AT215"/>
    <mergeCell ref="AU215:BD215"/>
    <mergeCell ref="C214:M214"/>
    <mergeCell ref="N214:P214"/>
    <mergeCell ref="Q214:S214"/>
    <mergeCell ref="T214:Y214"/>
    <mergeCell ref="AI214:AN214"/>
    <mergeCell ref="AP214:AT214"/>
    <mergeCell ref="AU212:BD212"/>
    <mergeCell ref="C213:M213"/>
    <mergeCell ref="N213:P213"/>
    <mergeCell ref="Q213:S213"/>
    <mergeCell ref="T213:Y213"/>
    <mergeCell ref="AI213:AN213"/>
    <mergeCell ref="AP213:AT213"/>
    <mergeCell ref="AU213:BD213"/>
    <mergeCell ref="C212:M212"/>
    <mergeCell ref="N212:P212"/>
    <mergeCell ref="Q212:S212"/>
    <mergeCell ref="T212:Y212"/>
    <mergeCell ref="AI212:AN212"/>
    <mergeCell ref="AP212:AT212"/>
    <mergeCell ref="AU210:BD210"/>
    <mergeCell ref="C211:M211"/>
    <mergeCell ref="N211:P211"/>
    <mergeCell ref="Q211:S211"/>
    <mergeCell ref="T211:Y211"/>
    <mergeCell ref="AI211:AN211"/>
    <mergeCell ref="AP211:AT211"/>
    <mergeCell ref="AU211:BD211"/>
    <mergeCell ref="C210:M210"/>
    <mergeCell ref="N210:P210"/>
    <mergeCell ref="Q210:S210"/>
    <mergeCell ref="T210:Y210"/>
    <mergeCell ref="AI210:AN210"/>
    <mergeCell ref="AP210:AT210"/>
    <mergeCell ref="AU208:BD208"/>
    <mergeCell ref="C209:M209"/>
    <mergeCell ref="N209:P209"/>
    <mergeCell ref="Q209:S209"/>
    <mergeCell ref="T209:Y209"/>
    <mergeCell ref="AI209:AN209"/>
    <mergeCell ref="AP209:AT209"/>
    <mergeCell ref="AU209:BD209"/>
    <mergeCell ref="C208:M208"/>
    <mergeCell ref="N208:P208"/>
    <mergeCell ref="Q208:S208"/>
    <mergeCell ref="T208:Y208"/>
    <mergeCell ref="AI208:AN208"/>
    <mergeCell ref="AP208:AT208"/>
    <mergeCell ref="AU206:BD206"/>
    <mergeCell ref="C207:M207"/>
    <mergeCell ref="N207:P207"/>
    <mergeCell ref="Q207:S207"/>
    <mergeCell ref="T207:Y207"/>
    <mergeCell ref="AI207:AN207"/>
    <mergeCell ref="AP207:AT207"/>
    <mergeCell ref="AU207:BD207"/>
    <mergeCell ref="C206:M206"/>
    <mergeCell ref="N206:P206"/>
    <mergeCell ref="Q206:S206"/>
    <mergeCell ref="T206:Y206"/>
    <mergeCell ref="AI206:AN206"/>
    <mergeCell ref="AP206:AT206"/>
    <mergeCell ref="AU204:BD204"/>
    <mergeCell ref="C205:M205"/>
    <mergeCell ref="N205:P205"/>
    <mergeCell ref="Q205:S205"/>
    <mergeCell ref="T205:Y205"/>
    <mergeCell ref="AI205:AN205"/>
    <mergeCell ref="AP205:AT205"/>
    <mergeCell ref="AU205:BD205"/>
    <mergeCell ref="C204:M204"/>
    <mergeCell ref="N204:P204"/>
    <mergeCell ref="Q204:S204"/>
    <mergeCell ref="T204:Y204"/>
    <mergeCell ref="AI204:AN204"/>
    <mergeCell ref="AP204:AT204"/>
    <mergeCell ref="AU202:BD202"/>
    <mergeCell ref="C203:M203"/>
    <mergeCell ref="N203:P203"/>
    <mergeCell ref="Q203:S203"/>
    <mergeCell ref="T203:Y203"/>
    <mergeCell ref="AI203:AN203"/>
    <mergeCell ref="AP203:AT203"/>
    <mergeCell ref="AU203:BD203"/>
    <mergeCell ref="C202:M202"/>
    <mergeCell ref="N202:P202"/>
    <mergeCell ref="Q202:S202"/>
    <mergeCell ref="T202:Y202"/>
    <mergeCell ref="AI202:AN202"/>
    <mergeCell ref="AP202:AT202"/>
    <mergeCell ref="AU200:BD200"/>
    <mergeCell ref="C201:M201"/>
    <mergeCell ref="N201:P201"/>
    <mergeCell ref="Q201:S201"/>
    <mergeCell ref="T201:Y201"/>
    <mergeCell ref="AI201:AN201"/>
    <mergeCell ref="AP201:AT201"/>
    <mergeCell ref="AU201:BD201"/>
    <mergeCell ref="C200:M200"/>
    <mergeCell ref="N200:P200"/>
    <mergeCell ref="Q200:S200"/>
    <mergeCell ref="T200:Y200"/>
    <mergeCell ref="AI200:AN200"/>
    <mergeCell ref="AP200:AT200"/>
    <mergeCell ref="AU198:BD198"/>
    <mergeCell ref="C199:M199"/>
    <mergeCell ref="N199:P199"/>
    <mergeCell ref="Q199:S199"/>
    <mergeCell ref="T199:Y199"/>
    <mergeCell ref="AI199:AN199"/>
    <mergeCell ref="AP199:AT199"/>
    <mergeCell ref="AU199:BD199"/>
    <mergeCell ref="C198:M198"/>
    <mergeCell ref="N198:P198"/>
    <mergeCell ref="Q198:S198"/>
    <mergeCell ref="T198:Y198"/>
    <mergeCell ref="AI198:AN198"/>
    <mergeCell ref="AP198:AT198"/>
    <mergeCell ref="AU196:BD196"/>
    <mergeCell ref="C197:M197"/>
    <mergeCell ref="N197:P197"/>
    <mergeCell ref="Q197:S197"/>
    <mergeCell ref="T197:Y197"/>
    <mergeCell ref="AI197:AN197"/>
    <mergeCell ref="AP197:AT197"/>
    <mergeCell ref="AU197:BD197"/>
    <mergeCell ref="C196:M196"/>
    <mergeCell ref="N196:P196"/>
    <mergeCell ref="Q196:S196"/>
    <mergeCell ref="T196:Y196"/>
    <mergeCell ref="AI196:AN196"/>
    <mergeCell ref="AP196:AT196"/>
    <mergeCell ref="AY193:AZ193"/>
    <mergeCell ref="BB193:BC193"/>
    <mergeCell ref="C195:M195"/>
    <mergeCell ref="N195:P195"/>
    <mergeCell ref="Q195:S195"/>
    <mergeCell ref="T195:Y195"/>
    <mergeCell ref="Z195:AH195"/>
    <mergeCell ref="AI195:AN195"/>
    <mergeCell ref="AP195:BD195"/>
    <mergeCell ref="AU190:BD190"/>
    <mergeCell ref="C191:Y191"/>
    <mergeCell ref="AI191:AN191"/>
    <mergeCell ref="A193:C193"/>
    <mergeCell ref="D193:J193"/>
    <mergeCell ref="Q193:AE193"/>
    <mergeCell ref="AJ193:AK193"/>
    <mergeCell ref="AM193:AN193"/>
    <mergeCell ref="AS193:AU193"/>
    <mergeCell ref="AV193:AW193"/>
    <mergeCell ref="C190:M190"/>
    <mergeCell ref="N190:P190"/>
    <mergeCell ref="Q190:S190"/>
    <mergeCell ref="T190:Y190"/>
    <mergeCell ref="AI190:AN190"/>
    <mergeCell ref="AP190:AT190"/>
    <mergeCell ref="AU188:BD188"/>
    <mergeCell ref="C189:M189"/>
    <mergeCell ref="N189:P189"/>
    <mergeCell ref="Q189:S189"/>
    <mergeCell ref="T189:Y189"/>
    <mergeCell ref="AI189:AN189"/>
    <mergeCell ref="AP189:AT189"/>
    <mergeCell ref="AU189:BD189"/>
    <mergeCell ref="C188:M188"/>
    <mergeCell ref="N188:P188"/>
    <mergeCell ref="Q188:S188"/>
    <mergeCell ref="T188:Y188"/>
    <mergeCell ref="AI188:AN188"/>
    <mergeCell ref="AP188:AT188"/>
    <mergeCell ref="AU186:BD186"/>
    <mergeCell ref="C187:M187"/>
    <mergeCell ref="N187:P187"/>
    <mergeCell ref="Q187:S187"/>
    <mergeCell ref="T187:Y187"/>
    <mergeCell ref="AI187:AN187"/>
    <mergeCell ref="AP187:AT187"/>
    <mergeCell ref="AU187:BD187"/>
    <mergeCell ref="C186:M186"/>
    <mergeCell ref="N186:P186"/>
    <mergeCell ref="Q186:S186"/>
    <mergeCell ref="T186:Y186"/>
    <mergeCell ref="AI186:AN186"/>
    <mergeCell ref="AP186:AT186"/>
    <mergeCell ref="AU184:BD184"/>
    <mergeCell ref="C185:M185"/>
    <mergeCell ref="N185:P185"/>
    <mergeCell ref="Q185:S185"/>
    <mergeCell ref="T185:Y185"/>
    <mergeCell ref="AI185:AN185"/>
    <mergeCell ref="AP185:AT185"/>
    <mergeCell ref="AU185:BD185"/>
    <mergeCell ref="C184:M184"/>
    <mergeCell ref="N184:P184"/>
    <mergeCell ref="Q184:S184"/>
    <mergeCell ref="T184:Y184"/>
    <mergeCell ref="AI184:AN184"/>
    <mergeCell ref="AP184:AT184"/>
    <mergeCell ref="AU182:BD182"/>
    <mergeCell ref="C183:M183"/>
    <mergeCell ref="N183:P183"/>
    <mergeCell ref="Q183:S183"/>
    <mergeCell ref="T183:Y183"/>
    <mergeCell ref="AI183:AN183"/>
    <mergeCell ref="AP183:AT183"/>
    <mergeCell ref="AU183:BD183"/>
    <mergeCell ref="C182:M182"/>
    <mergeCell ref="N182:P182"/>
    <mergeCell ref="Q182:S182"/>
    <mergeCell ref="T182:Y182"/>
    <mergeCell ref="AI182:AN182"/>
    <mergeCell ref="AP182:AT182"/>
    <mergeCell ref="AU180:BD180"/>
    <mergeCell ref="C181:M181"/>
    <mergeCell ref="N181:P181"/>
    <mergeCell ref="Q181:S181"/>
    <mergeCell ref="T181:Y181"/>
    <mergeCell ref="AI181:AN181"/>
    <mergeCell ref="AP181:AT181"/>
    <mergeCell ref="AU181:BD181"/>
    <mergeCell ref="C180:M180"/>
    <mergeCell ref="N180:P180"/>
    <mergeCell ref="Q180:S180"/>
    <mergeCell ref="T180:Y180"/>
    <mergeCell ref="AI180:AN180"/>
    <mergeCell ref="AP180:AT180"/>
    <mergeCell ref="AU178:BD178"/>
    <mergeCell ref="C179:M179"/>
    <mergeCell ref="N179:P179"/>
    <mergeCell ref="Q179:S179"/>
    <mergeCell ref="T179:Y179"/>
    <mergeCell ref="AI179:AN179"/>
    <mergeCell ref="AP179:AT179"/>
    <mergeCell ref="AU179:BD179"/>
    <mergeCell ref="C178:M178"/>
    <mergeCell ref="N178:P178"/>
    <mergeCell ref="Q178:S178"/>
    <mergeCell ref="T178:Y178"/>
    <mergeCell ref="AI178:AN178"/>
    <mergeCell ref="AP178:AT178"/>
    <mergeCell ref="AU176:BD176"/>
    <mergeCell ref="C177:M177"/>
    <mergeCell ref="N177:P177"/>
    <mergeCell ref="Q177:S177"/>
    <mergeCell ref="T177:Y177"/>
    <mergeCell ref="AI177:AN177"/>
    <mergeCell ref="AP177:AT177"/>
    <mergeCell ref="AU177:BD177"/>
    <mergeCell ref="C176:M176"/>
    <mergeCell ref="N176:P176"/>
    <mergeCell ref="Q176:S176"/>
    <mergeCell ref="T176:Y176"/>
    <mergeCell ref="AI176:AN176"/>
    <mergeCell ref="AP176:AT176"/>
    <mergeCell ref="AU174:BD174"/>
    <mergeCell ref="C175:M175"/>
    <mergeCell ref="N175:P175"/>
    <mergeCell ref="Q175:S175"/>
    <mergeCell ref="T175:Y175"/>
    <mergeCell ref="AI175:AN175"/>
    <mergeCell ref="AP175:AT175"/>
    <mergeCell ref="AU175:BD175"/>
    <mergeCell ref="C174:M174"/>
    <mergeCell ref="N174:P174"/>
    <mergeCell ref="Q174:S174"/>
    <mergeCell ref="T174:Y174"/>
    <mergeCell ref="AI174:AN174"/>
    <mergeCell ref="AP174:AT174"/>
    <mergeCell ref="AU172:BD172"/>
    <mergeCell ref="C173:M173"/>
    <mergeCell ref="N173:P173"/>
    <mergeCell ref="Q173:S173"/>
    <mergeCell ref="T173:Y173"/>
    <mergeCell ref="AI173:AN173"/>
    <mergeCell ref="AP173:AT173"/>
    <mergeCell ref="AU173:BD173"/>
    <mergeCell ref="C172:M172"/>
    <mergeCell ref="N172:P172"/>
    <mergeCell ref="Q172:S172"/>
    <mergeCell ref="T172:Y172"/>
    <mergeCell ref="AI172:AN172"/>
    <mergeCell ref="AP172:AT172"/>
    <mergeCell ref="AU170:BD170"/>
    <mergeCell ref="C171:M171"/>
    <mergeCell ref="N171:P171"/>
    <mergeCell ref="Q171:S171"/>
    <mergeCell ref="T171:Y171"/>
    <mergeCell ref="AI171:AN171"/>
    <mergeCell ref="AP171:AT171"/>
    <mergeCell ref="AU171:BD171"/>
    <mergeCell ref="C170:M170"/>
    <mergeCell ref="N170:P170"/>
    <mergeCell ref="Q170:S170"/>
    <mergeCell ref="T170:Y170"/>
    <mergeCell ref="AI170:AN170"/>
    <mergeCell ref="AP170:AT170"/>
    <mergeCell ref="AY167:AZ167"/>
    <mergeCell ref="BB167:BC167"/>
    <mergeCell ref="C169:M169"/>
    <mergeCell ref="N169:P169"/>
    <mergeCell ref="Q169:S169"/>
    <mergeCell ref="T169:Y169"/>
    <mergeCell ref="Z169:AH169"/>
    <mergeCell ref="AI169:AN169"/>
    <mergeCell ref="AP169:BD169"/>
    <mergeCell ref="AU164:BD164"/>
    <mergeCell ref="C165:Y165"/>
    <mergeCell ref="AI165:AN165"/>
    <mergeCell ref="A167:C167"/>
    <mergeCell ref="D167:J167"/>
    <mergeCell ref="Q167:AE167"/>
    <mergeCell ref="AJ167:AK167"/>
    <mergeCell ref="AM167:AN167"/>
    <mergeCell ref="AS167:AU167"/>
    <mergeCell ref="AV167:AW167"/>
    <mergeCell ref="C164:M164"/>
    <mergeCell ref="N164:P164"/>
    <mergeCell ref="Q164:S164"/>
    <mergeCell ref="T164:Y164"/>
    <mergeCell ref="AI164:AN164"/>
    <mergeCell ref="AP164:AT164"/>
    <mergeCell ref="AU162:BD162"/>
    <mergeCell ref="C163:M163"/>
    <mergeCell ref="N163:P163"/>
    <mergeCell ref="Q163:S163"/>
    <mergeCell ref="T163:Y163"/>
    <mergeCell ref="AI163:AN163"/>
    <mergeCell ref="AP163:AT163"/>
    <mergeCell ref="AU163:BD163"/>
    <mergeCell ref="C162:M162"/>
    <mergeCell ref="N162:P162"/>
    <mergeCell ref="Q162:S162"/>
    <mergeCell ref="T162:Y162"/>
    <mergeCell ref="AI162:AN162"/>
    <mergeCell ref="AP162:AT162"/>
    <mergeCell ref="AU160:BD160"/>
    <mergeCell ref="C161:M161"/>
    <mergeCell ref="N161:P161"/>
    <mergeCell ref="Q161:S161"/>
    <mergeCell ref="T161:Y161"/>
    <mergeCell ref="AI161:AN161"/>
    <mergeCell ref="AP161:AT161"/>
    <mergeCell ref="AU161:BD161"/>
    <mergeCell ref="C160:M160"/>
    <mergeCell ref="N160:P160"/>
    <mergeCell ref="Q160:S160"/>
    <mergeCell ref="T160:Y160"/>
    <mergeCell ref="AI160:AN160"/>
    <mergeCell ref="AP160:AT160"/>
    <mergeCell ref="AU158:BD158"/>
    <mergeCell ref="C159:M159"/>
    <mergeCell ref="N159:P159"/>
    <mergeCell ref="Q159:S159"/>
    <mergeCell ref="T159:Y159"/>
    <mergeCell ref="AI159:AN159"/>
    <mergeCell ref="AP159:AT159"/>
    <mergeCell ref="AU159:BD159"/>
    <mergeCell ref="C158:M158"/>
    <mergeCell ref="N158:P158"/>
    <mergeCell ref="Q158:S158"/>
    <mergeCell ref="T158:Y158"/>
    <mergeCell ref="AI158:AN158"/>
    <mergeCell ref="AP158:AT158"/>
    <mergeCell ref="AU156:BD156"/>
    <mergeCell ref="C157:M157"/>
    <mergeCell ref="N157:P157"/>
    <mergeCell ref="Q157:S157"/>
    <mergeCell ref="T157:Y157"/>
    <mergeCell ref="AI157:AN157"/>
    <mergeCell ref="AP157:AT157"/>
    <mergeCell ref="AU157:BD157"/>
    <mergeCell ref="C156:M156"/>
    <mergeCell ref="N156:P156"/>
    <mergeCell ref="Q156:S156"/>
    <mergeCell ref="T156:Y156"/>
    <mergeCell ref="AI156:AN156"/>
    <mergeCell ref="AP156:AT156"/>
    <mergeCell ref="AU154:BD154"/>
    <mergeCell ref="C155:M155"/>
    <mergeCell ref="N155:P155"/>
    <mergeCell ref="Q155:S155"/>
    <mergeCell ref="T155:Y155"/>
    <mergeCell ref="AI155:AN155"/>
    <mergeCell ref="AP155:AT155"/>
    <mergeCell ref="AU155:BD155"/>
    <mergeCell ref="C154:M154"/>
    <mergeCell ref="N154:P154"/>
    <mergeCell ref="Q154:S154"/>
    <mergeCell ref="T154:Y154"/>
    <mergeCell ref="AI154:AN154"/>
    <mergeCell ref="AP154:AT154"/>
    <mergeCell ref="AU152:BD152"/>
    <mergeCell ref="C153:M153"/>
    <mergeCell ref="N153:P153"/>
    <mergeCell ref="Q153:S153"/>
    <mergeCell ref="T153:Y153"/>
    <mergeCell ref="AI153:AN153"/>
    <mergeCell ref="AP153:AT153"/>
    <mergeCell ref="AU153:BD153"/>
    <mergeCell ref="C152:M152"/>
    <mergeCell ref="N152:P152"/>
    <mergeCell ref="Q152:S152"/>
    <mergeCell ref="T152:Y152"/>
    <mergeCell ref="AI152:AN152"/>
    <mergeCell ref="AP152:AT152"/>
    <mergeCell ref="AU150:BD150"/>
    <mergeCell ref="C151:M151"/>
    <mergeCell ref="N151:P151"/>
    <mergeCell ref="Q151:S151"/>
    <mergeCell ref="T151:Y151"/>
    <mergeCell ref="AI151:AN151"/>
    <mergeCell ref="AP151:AT151"/>
    <mergeCell ref="AU151:BD151"/>
    <mergeCell ref="C150:M150"/>
    <mergeCell ref="N150:P150"/>
    <mergeCell ref="Q150:S150"/>
    <mergeCell ref="T150:Y150"/>
    <mergeCell ref="AI150:AN150"/>
    <mergeCell ref="AP150:AT150"/>
    <mergeCell ref="AU148:BD148"/>
    <mergeCell ref="C149:M149"/>
    <mergeCell ref="N149:P149"/>
    <mergeCell ref="Q149:S149"/>
    <mergeCell ref="T149:Y149"/>
    <mergeCell ref="AI149:AN149"/>
    <mergeCell ref="AP149:AT149"/>
    <mergeCell ref="AU149:BD149"/>
    <mergeCell ref="C148:M148"/>
    <mergeCell ref="N148:P148"/>
    <mergeCell ref="Q148:S148"/>
    <mergeCell ref="T148:Y148"/>
    <mergeCell ref="AI148:AN148"/>
    <mergeCell ref="AP148:AT148"/>
    <mergeCell ref="AU146:BD146"/>
    <mergeCell ref="C147:M147"/>
    <mergeCell ref="N147:P147"/>
    <mergeCell ref="Q147:S147"/>
    <mergeCell ref="T147:Y147"/>
    <mergeCell ref="AI147:AN147"/>
    <mergeCell ref="AP147:AT147"/>
    <mergeCell ref="AU147:BD147"/>
    <mergeCell ref="C146:M146"/>
    <mergeCell ref="N146:P146"/>
    <mergeCell ref="Q146:S146"/>
    <mergeCell ref="T146:Y146"/>
    <mergeCell ref="AI146:AN146"/>
    <mergeCell ref="AP146:AT146"/>
    <mergeCell ref="AU144:BD144"/>
    <mergeCell ref="C145:M145"/>
    <mergeCell ref="N145:P145"/>
    <mergeCell ref="Q145:S145"/>
    <mergeCell ref="T145:Y145"/>
    <mergeCell ref="AI145:AN145"/>
    <mergeCell ref="AP145:AT145"/>
    <mergeCell ref="AU145:BD145"/>
    <mergeCell ref="C144:M144"/>
    <mergeCell ref="N144:P144"/>
    <mergeCell ref="Q144:S144"/>
    <mergeCell ref="T144:Y144"/>
    <mergeCell ref="AI144:AN144"/>
    <mergeCell ref="AP144:AT144"/>
    <mergeCell ref="AV141:AW141"/>
    <mergeCell ref="AY141:AZ141"/>
    <mergeCell ref="BB141:BC141"/>
    <mergeCell ref="C143:M143"/>
    <mergeCell ref="N143:P143"/>
    <mergeCell ref="Q143:S143"/>
    <mergeCell ref="T143:Y143"/>
    <mergeCell ref="Z143:AH143"/>
    <mergeCell ref="AI143:AN143"/>
    <mergeCell ref="AP143:BD143"/>
    <mergeCell ref="A141:C141"/>
    <mergeCell ref="D141:J141"/>
    <mergeCell ref="Q141:AE141"/>
    <mergeCell ref="AJ141:AK141"/>
    <mergeCell ref="AM141:AN141"/>
    <mergeCell ref="AS141:AU141"/>
    <mergeCell ref="C139:Y139"/>
    <mergeCell ref="AI139:AN139"/>
    <mergeCell ref="AU134:BD134"/>
    <mergeCell ref="AP136:AT136"/>
    <mergeCell ref="AU136:BD136"/>
    <mergeCell ref="C135:M135"/>
    <mergeCell ref="N135:P135"/>
    <mergeCell ref="C136:M136"/>
    <mergeCell ref="N136:P136"/>
    <mergeCell ref="Q136:S136"/>
    <mergeCell ref="T136:Y136"/>
    <mergeCell ref="AI136:AN136"/>
    <mergeCell ref="AU135:BD135"/>
    <mergeCell ref="C133:M133"/>
    <mergeCell ref="N133:P133"/>
    <mergeCell ref="N134:P134"/>
    <mergeCell ref="Q134:S134"/>
    <mergeCell ref="T134:Y134"/>
    <mergeCell ref="AI134:AN134"/>
    <mergeCell ref="AP134:AT134"/>
    <mergeCell ref="C137:M137"/>
    <mergeCell ref="N137:P137"/>
    <mergeCell ref="Q137:S137"/>
    <mergeCell ref="T137:Y137"/>
    <mergeCell ref="AU133:BD133"/>
    <mergeCell ref="C134:M134"/>
    <mergeCell ref="Q135:S135"/>
    <mergeCell ref="T135:Y135"/>
    <mergeCell ref="AI135:AN135"/>
    <mergeCell ref="AP135:AT135"/>
    <mergeCell ref="AU137:BD137"/>
    <mergeCell ref="AU131:BD131"/>
    <mergeCell ref="C132:M132"/>
    <mergeCell ref="N132:P132"/>
    <mergeCell ref="Q132:S132"/>
    <mergeCell ref="T132:Y132"/>
    <mergeCell ref="AI132:AN132"/>
    <mergeCell ref="AP132:AT132"/>
    <mergeCell ref="AU132:BD132"/>
    <mergeCell ref="C131:M131"/>
    <mergeCell ref="N131:P131"/>
    <mergeCell ref="C138:M138"/>
    <mergeCell ref="N138:P138"/>
    <mergeCell ref="Q138:S138"/>
    <mergeCell ref="T138:Y138"/>
    <mergeCell ref="AI138:AN138"/>
    <mergeCell ref="AP138:AT138"/>
    <mergeCell ref="AU138:BD138"/>
    <mergeCell ref="AI137:AN137"/>
    <mergeCell ref="AP137:AT137"/>
    <mergeCell ref="T128:Y128"/>
    <mergeCell ref="C127:M127"/>
    <mergeCell ref="N127:P127"/>
    <mergeCell ref="N128:P128"/>
    <mergeCell ref="C129:M129"/>
    <mergeCell ref="N129:P129"/>
    <mergeCell ref="C130:M130"/>
    <mergeCell ref="N130:P130"/>
    <mergeCell ref="C128:M128"/>
    <mergeCell ref="Q129:S129"/>
    <mergeCell ref="T129:Y129"/>
    <mergeCell ref="AI129:AN129"/>
    <mergeCell ref="Q131:S131"/>
    <mergeCell ref="T131:Y131"/>
    <mergeCell ref="AI131:AN131"/>
    <mergeCell ref="AP131:AT131"/>
    <mergeCell ref="Q133:S133"/>
    <mergeCell ref="T133:Y133"/>
    <mergeCell ref="AI133:AN133"/>
    <mergeCell ref="AP133:AT133"/>
    <mergeCell ref="N123:P123"/>
    <mergeCell ref="C124:M124"/>
    <mergeCell ref="N124:P124"/>
    <mergeCell ref="Q124:S124"/>
    <mergeCell ref="Q123:S123"/>
    <mergeCell ref="T123:Y123"/>
    <mergeCell ref="AI123:AN123"/>
    <mergeCell ref="AP129:AT129"/>
    <mergeCell ref="AU129:BD129"/>
    <mergeCell ref="AP127:AT127"/>
    <mergeCell ref="AU125:BD125"/>
    <mergeCell ref="AU128:BD128"/>
    <mergeCell ref="AP130:AT130"/>
    <mergeCell ref="AU130:BD130"/>
    <mergeCell ref="AI130:AN130"/>
    <mergeCell ref="AU127:BD127"/>
    <mergeCell ref="AP126:AT126"/>
    <mergeCell ref="AU126:BD126"/>
    <mergeCell ref="C125:M125"/>
    <mergeCell ref="N125:P125"/>
    <mergeCell ref="AI128:AN128"/>
    <mergeCell ref="AP128:AT128"/>
    <mergeCell ref="Q125:S125"/>
    <mergeCell ref="T125:Y125"/>
    <mergeCell ref="AI125:AN125"/>
    <mergeCell ref="AP125:AT125"/>
    <mergeCell ref="Q130:S130"/>
    <mergeCell ref="T130:Y130"/>
    <mergeCell ref="Q127:S127"/>
    <mergeCell ref="T127:Y127"/>
    <mergeCell ref="AI127:AN127"/>
    <mergeCell ref="Q128:S128"/>
    <mergeCell ref="AU122:BD122"/>
    <mergeCell ref="AU121:BD121"/>
    <mergeCell ref="C122:M122"/>
    <mergeCell ref="AP119:AT119"/>
    <mergeCell ref="Q121:S121"/>
    <mergeCell ref="T121:Y121"/>
    <mergeCell ref="AU119:BD119"/>
    <mergeCell ref="C120:M120"/>
    <mergeCell ref="N120:P120"/>
    <mergeCell ref="Q120:S120"/>
    <mergeCell ref="T120:Y120"/>
    <mergeCell ref="AI120:AN120"/>
    <mergeCell ref="AP120:AT120"/>
    <mergeCell ref="T124:Y124"/>
    <mergeCell ref="AI124:AN124"/>
    <mergeCell ref="C126:M126"/>
    <mergeCell ref="N126:P126"/>
    <mergeCell ref="Q126:S126"/>
    <mergeCell ref="T126:Y126"/>
    <mergeCell ref="AI126:AN126"/>
    <mergeCell ref="AP123:AT123"/>
    <mergeCell ref="AU123:BD123"/>
    <mergeCell ref="C121:M121"/>
    <mergeCell ref="N121:P121"/>
    <mergeCell ref="N122:P122"/>
    <mergeCell ref="Q122:S122"/>
    <mergeCell ref="T122:Y122"/>
    <mergeCell ref="AI122:AN122"/>
    <mergeCell ref="AP122:AT122"/>
    <mergeCell ref="AP124:AT124"/>
    <mergeCell ref="AU124:BD124"/>
    <mergeCell ref="C123:M123"/>
    <mergeCell ref="Q119:S119"/>
    <mergeCell ref="T119:Y119"/>
    <mergeCell ref="AI119:AN119"/>
    <mergeCell ref="AP118:AT118"/>
    <mergeCell ref="AU118:BD118"/>
    <mergeCell ref="AS115:AU115"/>
    <mergeCell ref="AV115:AW115"/>
    <mergeCell ref="Q115:AE115"/>
    <mergeCell ref="AJ115:AK115"/>
    <mergeCell ref="AM115:AN115"/>
    <mergeCell ref="Q117:S117"/>
    <mergeCell ref="T117:Y117"/>
    <mergeCell ref="Z117:AH117"/>
    <mergeCell ref="AU120:BD120"/>
    <mergeCell ref="C119:M119"/>
    <mergeCell ref="N119:P119"/>
    <mergeCell ref="AI121:AN121"/>
    <mergeCell ref="AP121:AT121"/>
    <mergeCell ref="AU112:BD112"/>
    <mergeCell ref="Q111:S111"/>
    <mergeCell ref="T111:Y111"/>
    <mergeCell ref="BB115:BC115"/>
    <mergeCell ref="AP117:BD117"/>
    <mergeCell ref="C118:M118"/>
    <mergeCell ref="N118:P118"/>
    <mergeCell ref="Q118:S118"/>
    <mergeCell ref="T118:Y118"/>
    <mergeCell ref="AI118:AN118"/>
    <mergeCell ref="C113:Y113"/>
    <mergeCell ref="AI113:AN113"/>
    <mergeCell ref="AY115:AZ115"/>
    <mergeCell ref="AU111:BD111"/>
    <mergeCell ref="C112:M112"/>
    <mergeCell ref="N112:P112"/>
    <mergeCell ref="Q112:S112"/>
    <mergeCell ref="T112:Y112"/>
    <mergeCell ref="AI112:AN112"/>
    <mergeCell ref="AP112:AT112"/>
    <mergeCell ref="AI117:AN117"/>
    <mergeCell ref="C117:M117"/>
    <mergeCell ref="N117:P117"/>
    <mergeCell ref="A115:C115"/>
    <mergeCell ref="D115:J115"/>
    <mergeCell ref="Q107:S107"/>
    <mergeCell ref="T107:Y107"/>
    <mergeCell ref="AI107:AN107"/>
    <mergeCell ref="AP107:AT107"/>
    <mergeCell ref="AI108:AN108"/>
    <mergeCell ref="AP108:AT108"/>
    <mergeCell ref="T110:Y110"/>
    <mergeCell ref="AI110:AN110"/>
    <mergeCell ref="C111:M111"/>
    <mergeCell ref="N111:P111"/>
    <mergeCell ref="AI111:AN111"/>
    <mergeCell ref="AP111:AT111"/>
    <mergeCell ref="AU107:BD107"/>
    <mergeCell ref="C108:M108"/>
    <mergeCell ref="Q109:S109"/>
    <mergeCell ref="T109:Y109"/>
    <mergeCell ref="AI109:AN109"/>
    <mergeCell ref="AP109:AT109"/>
    <mergeCell ref="AU109:BD109"/>
    <mergeCell ref="C107:M107"/>
    <mergeCell ref="N107:P107"/>
    <mergeCell ref="N108:P108"/>
    <mergeCell ref="AU108:BD108"/>
    <mergeCell ref="AP110:AT110"/>
    <mergeCell ref="AU110:BD110"/>
    <mergeCell ref="C109:M109"/>
    <mergeCell ref="N109:P109"/>
    <mergeCell ref="C110:M110"/>
    <mergeCell ref="N110:P110"/>
    <mergeCell ref="Q110:S110"/>
    <mergeCell ref="Q108:S108"/>
    <mergeCell ref="T108:Y108"/>
    <mergeCell ref="T102:Y102"/>
    <mergeCell ref="C101:M101"/>
    <mergeCell ref="N101:P101"/>
    <mergeCell ref="N102:P102"/>
    <mergeCell ref="C103:M103"/>
    <mergeCell ref="N103:P103"/>
    <mergeCell ref="C104:M104"/>
    <mergeCell ref="N104:P104"/>
    <mergeCell ref="C102:M102"/>
    <mergeCell ref="Q103:S103"/>
    <mergeCell ref="T103:Y103"/>
    <mergeCell ref="AI103:AN103"/>
    <mergeCell ref="AU105:BD105"/>
    <mergeCell ref="C106:M106"/>
    <mergeCell ref="N106:P106"/>
    <mergeCell ref="Q106:S106"/>
    <mergeCell ref="T106:Y106"/>
    <mergeCell ref="AI106:AN106"/>
    <mergeCell ref="AP106:AT106"/>
    <mergeCell ref="AU106:BD106"/>
    <mergeCell ref="C105:M105"/>
    <mergeCell ref="N105:P105"/>
    <mergeCell ref="Q105:S105"/>
    <mergeCell ref="T105:Y105"/>
    <mergeCell ref="AI105:AN105"/>
    <mergeCell ref="AP105:AT105"/>
    <mergeCell ref="N97:P97"/>
    <mergeCell ref="C98:M98"/>
    <mergeCell ref="N98:P98"/>
    <mergeCell ref="Q98:S98"/>
    <mergeCell ref="Q97:S97"/>
    <mergeCell ref="T97:Y97"/>
    <mergeCell ref="AI97:AN97"/>
    <mergeCell ref="AP103:AT103"/>
    <mergeCell ref="AU103:BD103"/>
    <mergeCell ref="AP101:AT101"/>
    <mergeCell ref="AU99:BD99"/>
    <mergeCell ref="AU102:BD102"/>
    <mergeCell ref="AP104:AT104"/>
    <mergeCell ref="AU104:BD104"/>
    <mergeCell ref="AI104:AN104"/>
    <mergeCell ref="AU101:BD101"/>
    <mergeCell ref="AP100:AT100"/>
    <mergeCell ref="AU100:BD100"/>
    <mergeCell ref="C99:M99"/>
    <mergeCell ref="N99:P99"/>
    <mergeCell ref="AI102:AN102"/>
    <mergeCell ref="AP102:AT102"/>
    <mergeCell ref="Q99:S99"/>
    <mergeCell ref="T99:Y99"/>
    <mergeCell ref="AI99:AN99"/>
    <mergeCell ref="AP99:AT99"/>
    <mergeCell ref="Q104:S104"/>
    <mergeCell ref="T104:Y104"/>
    <mergeCell ref="Q101:S101"/>
    <mergeCell ref="T101:Y101"/>
    <mergeCell ref="AI101:AN101"/>
    <mergeCell ref="Q102:S102"/>
    <mergeCell ref="AU96:BD96"/>
    <mergeCell ref="AU95:BD95"/>
    <mergeCell ref="C96:M96"/>
    <mergeCell ref="AP93:AT93"/>
    <mergeCell ref="Q95:S95"/>
    <mergeCell ref="T95:Y95"/>
    <mergeCell ref="AU93:BD93"/>
    <mergeCell ref="C94:M94"/>
    <mergeCell ref="N94:P94"/>
    <mergeCell ref="Q94:S94"/>
    <mergeCell ref="T94:Y94"/>
    <mergeCell ref="AI94:AN94"/>
    <mergeCell ref="AP94:AT94"/>
    <mergeCell ref="T98:Y98"/>
    <mergeCell ref="AI98:AN98"/>
    <mergeCell ref="C100:M100"/>
    <mergeCell ref="N100:P100"/>
    <mergeCell ref="Q100:S100"/>
    <mergeCell ref="T100:Y100"/>
    <mergeCell ref="AI100:AN100"/>
    <mergeCell ref="AP97:AT97"/>
    <mergeCell ref="AU97:BD97"/>
    <mergeCell ref="C95:M95"/>
    <mergeCell ref="N95:P95"/>
    <mergeCell ref="N96:P96"/>
    <mergeCell ref="Q96:S96"/>
    <mergeCell ref="T96:Y96"/>
    <mergeCell ref="AI96:AN96"/>
    <mergeCell ref="AP96:AT96"/>
    <mergeCell ref="AP98:AT98"/>
    <mergeCell ref="AU98:BD98"/>
    <mergeCell ref="C97:M97"/>
    <mergeCell ref="Q93:S93"/>
    <mergeCell ref="T93:Y93"/>
    <mergeCell ref="AI93:AN93"/>
    <mergeCell ref="AP92:AT92"/>
    <mergeCell ref="AU92:BD92"/>
    <mergeCell ref="AS89:AU89"/>
    <mergeCell ref="AV89:AW89"/>
    <mergeCell ref="Q89:AE89"/>
    <mergeCell ref="AJ89:AK89"/>
    <mergeCell ref="AM89:AN89"/>
    <mergeCell ref="Q91:S91"/>
    <mergeCell ref="T91:Y91"/>
    <mergeCell ref="Z91:AH91"/>
    <mergeCell ref="AU94:BD94"/>
    <mergeCell ref="C93:M93"/>
    <mergeCell ref="N93:P93"/>
    <mergeCell ref="AI95:AN95"/>
    <mergeCell ref="AP95:AT95"/>
    <mergeCell ref="AU86:BD86"/>
    <mergeCell ref="Q85:S85"/>
    <mergeCell ref="T85:Y85"/>
    <mergeCell ref="BB89:BC89"/>
    <mergeCell ref="AP91:BD91"/>
    <mergeCell ref="C92:M92"/>
    <mergeCell ref="N92:P92"/>
    <mergeCell ref="Q92:S92"/>
    <mergeCell ref="T92:Y92"/>
    <mergeCell ref="AI92:AN92"/>
    <mergeCell ref="C87:Y87"/>
    <mergeCell ref="AI87:AN87"/>
    <mergeCell ref="AY89:AZ89"/>
    <mergeCell ref="AU85:BD85"/>
    <mergeCell ref="C86:M86"/>
    <mergeCell ref="N86:P86"/>
    <mergeCell ref="Q86:S86"/>
    <mergeCell ref="T86:Y86"/>
    <mergeCell ref="AI86:AN86"/>
    <mergeCell ref="AP86:AT86"/>
    <mergeCell ref="AI91:AN91"/>
    <mergeCell ref="C91:M91"/>
    <mergeCell ref="N91:P91"/>
    <mergeCell ref="A89:C89"/>
    <mergeCell ref="D89:J89"/>
    <mergeCell ref="Q81:S81"/>
    <mergeCell ref="T81:Y81"/>
    <mergeCell ref="AI81:AN81"/>
    <mergeCell ref="AP81:AT81"/>
    <mergeCell ref="AI82:AN82"/>
    <mergeCell ref="AP82:AT82"/>
    <mergeCell ref="T84:Y84"/>
    <mergeCell ref="AI84:AN84"/>
    <mergeCell ref="C85:M85"/>
    <mergeCell ref="N85:P85"/>
    <mergeCell ref="AI85:AN85"/>
    <mergeCell ref="AP85:AT85"/>
    <mergeCell ref="AU81:BD81"/>
    <mergeCell ref="C82:M82"/>
    <mergeCell ref="Q83:S83"/>
    <mergeCell ref="T83:Y83"/>
    <mergeCell ref="AI83:AN83"/>
    <mergeCell ref="AP83:AT83"/>
    <mergeCell ref="AU83:BD83"/>
    <mergeCell ref="C81:M81"/>
    <mergeCell ref="N81:P81"/>
    <mergeCell ref="N82:P82"/>
    <mergeCell ref="AU82:BD82"/>
    <mergeCell ref="AP84:AT84"/>
    <mergeCell ref="AU84:BD84"/>
    <mergeCell ref="C83:M83"/>
    <mergeCell ref="N83:P83"/>
    <mergeCell ref="C84:M84"/>
    <mergeCell ref="N84:P84"/>
    <mergeCell ref="Q84:S84"/>
    <mergeCell ref="Q82:S82"/>
    <mergeCell ref="T82:Y82"/>
    <mergeCell ref="T76:Y76"/>
    <mergeCell ref="C75:M75"/>
    <mergeCell ref="N75:P75"/>
    <mergeCell ref="N76:P76"/>
    <mergeCell ref="C77:M77"/>
    <mergeCell ref="N77:P77"/>
    <mergeCell ref="C78:M78"/>
    <mergeCell ref="N78:P78"/>
    <mergeCell ref="C76:M76"/>
    <mergeCell ref="Q77:S77"/>
    <mergeCell ref="T77:Y77"/>
    <mergeCell ref="AI77:AN77"/>
    <mergeCell ref="AU79:BD79"/>
    <mergeCell ref="C80:M80"/>
    <mergeCell ref="N80:P80"/>
    <mergeCell ref="Q80:S80"/>
    <mergeCell ref="T80:Y80"/>
    <mergeCell ref="AI80:AN80"/>
    <mergeCell ref="AP80:AT80"/>
    <mergeCell ref="AU80:BD80"/>
    <mergeCell ref="C79:M79"/>
    <mergeCell ref="N79:P79"/>
    <mergeCell ref="Q79:S79"/>
    <mergeCell ref="T79:Y79"/>
    <mergeCell ref="AI79:AN79"/>
    <mergeCell ref="AP79:AT79"/>
    <mergeCell ref="N71:P71"/>
    <mergeCell ref="C72:M72"/>
    <mergeCell ref="N72:P72"/>
    <mergeCell ref="Q72:S72"/>
    <mergeCell ref="Q71:S71"/>
    <mergeCell ref="T71:Y71"/>
    <mergeCell ref="AI71:AN71"/>
    <mergeCell ref="AP77:AT77"/>
    <mergeCell ref="AU77:BD77"/>
    <mergeCell ref="AP75:AT75"/>
    <mergeCell ref="AU73:BD73"/>
    <mergeCell ref="AU76:BD76"/>
    <mergeCell ref="AP78:AT78"/>
    <mergeCell ref="AU78:BD78"/>
    <mergeCell ref="AI78:AN78"/>
    <mergeCell ref="AU75:BD75"/>
    <mergeCell ref="AP74:AT74"/>
    <mergeCell ref="AU74:BD74"/>
    <mergeCell ref="C73:M73"/>
    <mergeCell ref="N73:P73"/>
    <mergeCell ref="AI76:AN76"/>
    <mergeCell ref="AP76:AT76"/>
    <mergeCell ref="Q73:S73"/>
    <mergeCell ref="T73:Y73"/>
    <mergeCell ref="AI73:AN73"/>
    <mergeCell ref="AP73:AT73"/>
    <mergeCell ref="Q78:S78"/>
    <mergeCell ref="T78:Y78"/>
    <mergeCell ref="Q75:S75"/>
    <mergeCell ref="T75:Y75"/>
    <mergeCell ref="AI75:AN75"/>
    <mergeCell ref="Q76:S76"/>
    <mergeCell ref="AU70:BD70"/>
    <mergeCell ref="AU69:BD69"/>
    <mergeCell ref="C70:M70"/>
    <mergeCell ref="AP67:AT67"/>
    <mergeCell ref="Q69:S69"/>
    <mergeCell ref="T69:Y69"/>
    <mergeCell ref="AU67:BD67"/>
    <mergeCell ref="C68:M68"/>
    <mergeCell ref="N68:P68"/>
    <mergeCell ref="Q68:S68"/>
    <mergeCell ref="T68:Y68"/>
    <mergeCell ref="AI68:AN68"/>
    <mergeCell ref="AP68:AT68"/>
    <mergeCell ref="T72:Y72"/>
    <mergeCell ref="AI72:AN72"/>
    <mergeCell ref="C74:M74"/>
    <mergeCell ref="N74:P74"/>
    <mergeCell ref="Q74:S74"/>
    <mergeCell ref="T74:Y74"/>
    <mergeCell ref="AI74:AN74"/>
    <mergeCell ref="AP71:AT71"/>
    <mergeCell ref="AU71:BD71"/>
    <mergeCell ref="C69:M69"/>
    <mergeCell ref="N69:P69"/>
    <mergeCell ref="N70:P70"/>
    <mergeCell ref="Q70:S70"/>
    <mergeCell ref="T70:Y70"/>
    <mergeCell ref="AI70:AN70"/>
    <mergeCell ref="AP70:AT70"/>
    <mergeCell ref="AP72:AT72"/>
    <mergeCell ref="AU72:BD72"/>
    <mergeCell ref="C71:M71"/>
    <mergeCell ref="Q67:S67"/>
    <mergeCell ref="T67:Y67"/>
    <mergeCell ref="AI67:AN67"/>
    <mergeCell ref="AP66:AT66"/>
    <mergeCell ref="AU66:BD66"/>
    <mergeCell ref="AS63:AU63"/>
    <mergeCell ref="AV63:AW63"/>
    <mergeCell ref="Q63:AE63"/>
    <mergeCell ref="AJ63:AK63"/>
    <mergeCell ref="AM63:AN63"/>
    <mergeCell ref="Q65:S65"/>
    <mergeCell ref="T65:Y65"/>
    <mergeCell ref="Z65:AH65"/>
    <mergeCell ref="AU68:BD68"/>
    <mergeCell ref="C67:M67"/>
    <mergeCell ref="N67:P67"/>
    <mergeCell ref="AI69:AN69"/>
    <mergeCell ref="AP69:AT69"/>
    <mergeCell ref="AU60:BD60"/>
    <mergeCell ref="Q59:S59"/>
    <mergeCell ref="T59:Y59"/>
    <mergeCell ref="BB63:BC63"/>
    <mergeCell ref="AP65:BD65"/>
    <mergeCell ref="C66:M66"/>
    <mergeCell ref="N66:P66"/>
    <mergeCell ref="Q66:S66"/>
    <mergeCell ref="T66:Y66"/>
    <mergeCell ref="AI66:AN66"/>
    <mergeCell ref="C61:Y61"/>
    <mergeCell ref="AI61:AN61"/>
    <mergeCell ref="AY63:AZ63"/>
    <mergeCell ref="AU59:BD59"/>
    <mergeCell ref="C60:M60"/>
    <mergeCell ref="N60:P60"/>
    <mergeCell ref="Q60:S60"/>
    <mergeCell ref="T60:Y60"/>
    <mergeCell ref="AI60:AN60"/>
    <mergeCell ref="AP60:AT60"/>
    <mergeCell ref="AI65:AN65"/>
    <mergeCell ref="C65:M65"/>
    <mergeCell ref="N65:P65"/>
    <mergeCell ref="A63:C63"/>
    <mergeCell ref="D63:J63"/>
    <mergeCell ref="Q55:S55"/>
    <mergeCell ref="T55:Y55"/>
    <mergeCell ref="AI55:AN55"/>
    <mergeCell ref="AP55:AT55"/>
    <mergeCell ref="AI56:AN56"/>
    <mergeCell ref="AP56:AT56"/>
    <mergeCell ref="T58:Y58"/>
    <mergeCell ref="AI58:AN58"/>
    <mergeCell ref="C59:M59"/>
    <mergeCell ref="N59:P59"/>
    <mergeCell ref="AI59:AN59"/>
    <mergeCell ref="AP59:AT59"/>
    <mergeCell ref="AU55:BD55"/>
    <mergeCell ref="C56:M56"/>
    <mergeCell ref="Q57:S57"/>
    <mergeCell ref="T57:Y57"/>
    <mergeCell ref="AI57:AN57"/>
    <mergeCell ref="AP57:AT57"/>
    <mergeCell ref="AU57:BD57"/>
    <mergeCell ref="C55:M55"/>
    <mergeCell ref="N55:P55"/>
    <mergeCell ref="N56:P56"/>
    <mergeCell ref="AU56:BD56"/>
    <mergeCell ref="AP58:AT58"/>
    <mergeCell ref="AU58:BD58"/>
    <mergeCell ref="C57:M57"/>
    <mergeCell ref="N57:P57"/>
    <mergeCell ref="C58:M58"/>
    <mergeCell ref="N58:P58"/>
    <mergeCell ref="Q58:S58"/>
    <mergeCell ref="Q56:S56"/>
    <mergeCell ref="T56:Y56"/>
    <mergeCell ref="AI51:AN51"/>
    <mergeCell ref="AU53:BD53"/>
    <mergeCell ref="C54:M54"/>
    <mergeCell ref="N54:P54"/>
    <mergeCell ref="Q54:S54"/>
    <mergeCell ref="T54:Y54"/>
    <mergeCell ref="AI54:AN54"/>
    <mergeCell ref="AP54:AT54"/>
    <mergeCell ref="AU54:BD54"/>
    <mergeCell ref="C53:M53"/>
    <mergeCell ref="N53:P53"/>
    <mergeCell ref="Q53:S53"/>
    <mergeCell ref="T53:Y53"/>
    <mergeCell ref="AI53:AN53"/>
    <mergeCell ref="AP53:AT53"/>
    <mergeCell ref="AP51:AT51"/>
    <mergeCell ref="AU51:BD51"/>
    <mergeCell ref="AU50:BD50"/>
    <mergeCell ref="AP52:AT52"/>
    <mergeCell ref="AU52:BD52"/>
    <mergeCell ref="AI52:AN52"/>
    <mergeCell ref="AU49:BD49"/>
    <mergeCell ref="AU48:BD48"/>
    <mergeCell ref="C47:M47"/>
    <mergeCell ref="N47:P47"/>
    <mergeCell ref="AI50:AN50"/>
    <mergeCell ref="AP50:AT50"/>
    <mergeCell ref="Q47:S47"/>
    <mergeCell ref="T47:Y47"/>
    <mergeCell ref="AI47:AN47"/>
    <mergeCell ref="AP47:AT47"/>
    <mergeCell ref="AP49:AT49"/>
    <mergeCell ref="Q52:S52"/>
    <mergeCell ref="T52:Y52"/>
    <mergeCell ref="Q49:S49"/>
    <mergeCell ref="T49:Y49"/>
    <mergeCell ref="AI49:AN49"/>
    <mergeCell ref="Q50:S50"/>
    <mergeCell ref="T50:Y50"/>
    <mergeCell ref="C49:M49"/>
    <mergeCell ref="N49:P49"/>
    <mergeCell ref="N50:P50"/>
    <mergeCell ref="C51:M51"/>
    <mergeCell ref="N51:P51"/>
    <mergeCell ref="C52:M52"/>
    <mergeCell ref="N52:P52"/>
    <mergeCell ref="C50:M50"/>
    <mergeCell ref="Q51:S51"/>
    <mergeCell ref="T51:Y51"/>
    <mergeCell ref="AI44:AN44"/>
    <mergeCell ref="AP44:AT44"/>
    <mergeCell ref="T46:Y46"/>
    <mergeCell ref="AI46:AN46"/>
    <mergeCell ref="C48:M48"/>
    <mergeCell ref="N48:P48"/>
    <mergeCell ref="Q48:S48"/>
    <mergeCell ref="T48:Y48"/>
    <mergeCell ref="AI48:AN48"/>
    <mergeCell ref="AP48:AT48"/>
    <mergeCell ref="AU43:BD43"/>
    <mergeCell ref="C44:M44"/>
    <mergeCell ref="Q45:S45"/>
    <mergeCell ref="T45:Y45"/>
    <mergeCell ref="AI45:AN45"/>
    <mergeCell ref="AP45:AT45"/>
    <mergeCell ref="AU45:BD45"/>
    <mergeCell ref="C43:M43"/>
    <mergeCell ref="N43:P43"/>
    <mergeCell ref="N44:P44"/>
    <mergeCell ref="AU44:BD44"/>
    <mergeCell ref="AP46:AT46"/>
    <mergeCell ref="AU46:BD46"/>
    <mergeCell ref="C45:M45"/>
    <mergeCell ref="N45:P45"/>
    <mergeCell ref="C46:M46"/>
    <mergeCell ref="N46:P46"/>
    <mergeCell ref="Q46:S46"/>
    <mergeCell ref="Q44:S44"/>
    <mergeCell ref="T44:Y44"/>
    <mergeCell ref="AU47:BD47"/>
    <mergeCell ref="AU41:BD41"/>
    <mergeCell ref="C42:M42"/>
    <mergeCell ref="N42:P42"/>
    <mergeCell ref="Q42:S42"/>
    <mergeCell ref="T42:Y42"/>
    <mergeCell ref="AI42:AN42"/>
    <mergeCell ref="AP42:AT42"/>
    <mergeCell ref="AU42:BD42"/>
    <mergeCell ref="C41:M41"/>
    <mergeCell ref="N41:P41"/>
    <mergeCell ref="Q41:S41"/>
    <mergeCell ref="T41:Y41"/>
    <mergeCell ref="AI41:AN41"/>
    <mergeCell ref="AP41:AT41"/>
    <mergeCell ref="Q43:S43"/>
    <mergeCell ref="T43:Y43"/>
    <mergeCell ref="AI43:AN43"/>
    <mergeCell ref="AP43:AT43"/>
    <mergeCell ref="C40:M40"/>
    <mergeCell ref="N40:P40"/>
    <mergeCell ref="Q40:S40"/>
    <mergeCell ref="T40:Y40"/>
    <mergeCell ref="Q39:S39"/>
    <mergeCell ref="T39:Y39"/>
    <mergeCell ref="AU31:BD31"/>
    <mergeCell ref="AV37:AW37"/>
    <mergeCell ref="AY37:AZ37"/>
    <mergeCell ref="BB37:BC37"/>
    <mergeCell ref="C39:M39"/>
    <mergeCell ref="N39:P39"/>
    <mergeCell ref="Z39:AH39"/>
    <mergeCell ref="AI39:AN39"/>
    <mergeCell ref="AP39:BD39"/>
    <mergeCell ref="AP40:AT40"/>
    <mergeCell ref="AU40:BD40"/>
    <mergeCell ref="AI40:AN40"/>
    <mergeCell ref="AI31:AN31"/>
    <mergeCell ref="AP31:AT31"/>
    <mergeCell ref="AJ37:AK37"/>
    <mergeCell ref="AM37:AN37"/>
    <mergeCell ref="AS37:AU37"/>
    <mergeCell ref="T35:Y35"/>
    <mergeCell ref="C31:M31"/>
    <mergeCell ref="N31:P31"/>
    <mergeCell ref="Q31:S31"/>
    <mergeCell ref="T31:Y31"/>
    <mergeCell ref="Z32:Z33"/>
    <mergeCell ref="A37:C37"/>
    <mergeCell ref="D37:J37"/>
    <mergeCell ref="Q37:AE37"/>
    <mergeCell ref="C34:M34"/>
    <mergeCell ref="N34:P34"/>
    <mergeCell ref="Q34:S34"/>
    <mergeCell ref="T34:V34"/>
    <mergeCell ref="C35:M35"/>
    <mergeCell ref="N35:P35"/>
    <mergeCell ref="Q35:S35"/>
    <mergeCell ref="AF32:AF33"/>
    <mergeCell ref="AG32:AG33"/>
    <mergeCell ref="AD32:AD33"/>
    <mergeCell ref="T32:Y33"/>
    <mergeCell ref="AA32:AA33"/>
    <mergeCell ref="AB32:AB33"/>
    <mergeCell ref="AC32:AC33"/>
    <mergeCell ref="C30:M30"/>
    <mergeCell ref="N30:P30"/>
    <mergeCell ref="Q30:S30"/>
    <mergeCell ref="T30:Y30"/>
    <mergeCell ref="AI30:AN30"/>
    <mergeCell ref="AH32:AH33"/>
    <mergeCell ref="C33:M33"/>
    <mergeCell ref="N33:P33"/>
    <mergeCell ref="Q33:S33"/>
    <mergeCell ref="AE32:AE33"/>
    <mergeCell ref="AU30:BD30"/>
    <mergeCell ref="Q29:S29"/>
    <mergeCell ref="T29:Y29"/>
    <mergeCell ref="C29:M29"/>
    <mergeCell ref="N29:P29"/>
    <mergeCell ref="T28:Y28"/>
    <mergeCell ref="AI28:AN28"/>
    <mergeCell ref="AI29:AN29"/>
    <mergeCell ref="AP29:AT29"/>
    <mergeCell ref="AU29:BD29"/>
    <mergeCell ref="Q26:S26"/>
    <mergeCell ref="T26:Y26"/>
    <mergeCell ref="AI26:AN26"/>
    <mergeCell ref="AP26:AT26"/>
    <mergeCell ref="Q25:S25"/>
    <mergeCell ref="AP30:AT30"/>
    <mergeCell ref="AU25:BD25"/>
    <mergeCell ref="C26:M26"/>
    <mergeCell ref="Q27:S27"/>
    <mergeCell ref="T27:Y27"/>
    <mergeCell ref="AI27:AN27"/>
    <mergeCell ref="AP27:AT27"/>
    <mergeCell ref="AU27:BD27"/>
    <mergeCell ref="C25:M25"/>
    <mergeCell ref="N25:P25"/>
    <mergeCell ref="N26:P26"/>
    <mergeCell ref="AU23:BD23"/>
    <mergeCell ref="C22:M22"/>
    <mergeCell ref="AU26:BD26"/>
    <mergeCell ref="AP28:AT28"/>
    <mergeCell ref="AU28:BD28"/>
    <mergeCell ref="C27:M27"/>
    <mergeCell ref="N27:P27"/>
    <mergeCell ref="C28:M28"/>
    <mergeCell ref="N28:P28"/>
    <mergeCell ref="Q28:S28"/>
    <mergeCell ref="C23:M23"/>
    <mergeCell ref="N23:P23"/>
    <mergeCell ref="Q23:S23"/>
    <mergeCell ref="T23:Y23"/>
    <mergeCell ref="AI23:AN23"/>
    <mergeCell ref="AP23:AT23"/>
    <mergeCell ref="AU22:BD22"/>
    <mergeCell ref="AI22:AN22"/>
    <mergeCell ref="T25:Y25"/>
    <mergeCell ref="C24:M24"/>
    <mergeCell ref="N24:P24"/>
    <mergeCell ref="Q24:S24"/>
    <mergeCell ref="T24:Y24"/>
    <mergeCell ref="AI24:AN24"/>
    <mergeCell ref="AP24:AT24"/>
    <mergeCell ref="AU24:BD24"/>
    <mergeCell ref="AU21:BD21"/>
    <mergeCell ref="T20:Y20"/>
    <mergeCell ref="AI20:AN20"/>
    <mergeCell ref="AP20:AT20"/>
    <mergeCell ref="N20:P20"/>
    <mergeCell ref="Q20:S20"/>
    <mergeCell ref="AU20:BD20"/>
    <mergeCell ref="N21:P21"/>
    <mergeCell ref="A16:D17"/>
    <mergeCell ref="C19:M19"/>
    <mergeCell ref="AI25:AN25"/>
    <mergeCell ref="AP25:AT25"/>
    <mergeCell ref="AI21:AN21"/>
    <mergeCell ref="AP21:AT21"/>
    <mergeCell ref="N22:P22"/>
    <mergeCell ref="Q22:S22"/>
    <mergeCell ref="T22:Y22"/>
    <mergeCell ref="AP22:AT22"/>
    <mergeCell ref="C20:M20"/>
    <mergeCell ref="Q21:S21"/>
    <mergeCell ref="T21:Y21"/>
    <mergeCell ref="C21:M21"/>
    <mergeCell ref="Q19:S19"/>
    <mergeCell ref="T19:Y19"/>
    <mergeCell ref="N19:P19"/>
    <mergeCell ref="E16:F17"/>
    <mergeCell ref="AX16:BD17"/>
    <mergeCell ref="AU17:AW17"/>
    <mergeCell ref="AI13:AL15"/>
    <mergeCell ref="AM13:BD14"/>
    <mergeCell ref="AI19:AN19"/>
    <mergeCell ref="Z19:AH19"/>
    <mergeCell ref="AM15:BD15"/>
    <mergeCell ref="AU16:AW16"/>
    <mergeCell ref="AP19:BD19"/>
    <mergeCell ref="AL10:BA11"/>
    <mergeCell ref="AI7:AK9"/>
    <mergeCell ref="AI12:AL12"/>
    <mergeCell ref="AM12:AS12"/>
    <mergeCell ref="AT12:AV12"/>
    <mergeCell ref="AI4:AK4"/>
    <mergeCell ref="AL4:AO4"/>
    <mergeCell ref="BB1:BC1"/>
    <mergeCell ref="V2:Z3"/>
    <mergeCell ref="AY1:AZ1"/>
    <mergeCell ref="AW12:BC12"/>
    <mergeCell ref="AV1:AW1"/>
    <mergeCell ref="AI5:AK6"/>
    <mergeCell ref="AL5:BA6"/>
    <mergeCell ref="AL7:BA9"/>
    <mergeCell ref="BC8:BC10"/>
    <mergeCell ref="AI10:AK11"/>
    <mergeCell ref="J8:J10"/>
    <mergeCell ref="K8:K10"/>
    <mergeCell ref="L8:L10"/>
    <mergeCell ref="M8:M10"/>
    <mergeCell ref="N8:N10"/>
    <mergeCell ref="O8:O10"/>
    <mergeCell ref="A3:C3"/>
    <mergeCell ref="D3:G3"/>
    <mergeCell ref="AI3:AS3"/>
    <mergeCell ref="T1:AB1"/>
    <mergeCell ref="AS1:AU1"/>
    <mergeCell ref="A8:E11"/>
    <mergeCell ref="F8:F10"/>
    <mergeCell ref="G8:G10"/>
    <mergeCell ref="H8:H10"/>
    <mergeCell ref="I8:I10"/>
    <mergeCell ref="G16:G17"/>
    <mergeCell ref="H16:J17"/>
    <mergeCell ref="AI16:AL17"/>
    <mergeCell ref="AM16:AT17"/>
    <mergeCell ref="Q16:Z17"/>
    <mergeCell ref="AA16:AE17"/>
    <mergeCell ref="K16:K17"/>
    <mergeCell ref="L16:L17"/>
    <mergeCell ref="M16:P17"/>
  </mergeCells>
  <phoneticPr fontId="15"/>
  <dataValidations count="2">
    <dataValidation type="list" allowBlank="1" showInputMessage="1" showErrorMessage="1" sqref="BG97 BG2 AU17:AW17" xr:uid="{00000000-0002-0000-0300-000000000000}">
      <formula1>$BG$1:$BG$2</formula1>
    </dataValidation>
    <dataValidation imeMode="halfKatakana" allowBlank="1" showInputMessage="1" showErrorMessage="1" sqref="AM13:BD14" xr:uid="{00000000-0002-0000-0300-000001000000}"/>
  </dataValidations>
  <pageMargins left="0.6692913385826772" right="0.27559055118110237" top="0.6692913385826772" bottom="0.39370078740157483" header="0.19685039370078741" footer="0.19685039370078741"/>
  <pageSetup paperSize="9" scale="96" orientation="landscape" blackAndWhite="1" r:id="rId1"/>
  <rowBreaks count="8" manualBreakCount="8">
    <brk id="62" max="16383" man="1"/>
    <brk id="88" max="16383" man="1"/>
    <brk id="114" max="16383" man="1"/>
    <brk id="140" max="55" man="1"/>
    <brk id="166" max="55" man="1"/>
    <brk id="192" max="55" man="1"/>
    <brk id="218" max="55" man="1"/>
    <brk id="244" max="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35"/>
  <sheetViews>
    <sheetView view="pageBreakPreview" zoomScaleNormal="100" zoomScaleSheetLayoutView="100" workbookViewId="0">
      <selection activeCell="AU17" sqref="AU17:AW17"/>
    </sheetView>
  </sheetViews>
  <sheetFormatPr defaultColWidth="9" defaultRowHeight="13.2" x14ac:dyDescent="0.2"/>
  <cols>
    <col min="1" max="1" width="3.109375" style="250" customWidth="1"/>
    <col min="2" max="3" width="3.77734375" style="250" customWidth="1"/>
    <col min="4" max="4" width="4.33203125" style="250" customWidth="1"/>
    <col min="5" max="34" width="2.44140625" style="250" customWidth="1"/>
    <col min="35" max="36" width="1.33203125" style="250" customWidth="1"/>
    <col min="37" max="43" width="2.44140625" style="250" customWidth="1"/>
    <col min="44" max="46" width="1.6640625" style="250" customWidth="1"/>
    <col min="47" max="57" width="2.44140625" style="250" customWidth="1"/>
    <col min="58" max="58" width="2.6640625" style="250" customWidth="1"/>
    <col min="59" max="59" width="5.21875" style="250" bestFit="1" customWidth="1"/>
    <col min="60" max="16384" width="9" style="250"/>
  </cols>
  <sheetData>
    <row r="1" spans="1:59" ht="24" customHeight="1" x14ac:dyDescent="0.2">
      <c r="R1" s="323"/>
      <c r="S1" s="323"/>
      <c r="T1" s="830" t="s">
        <v>159</v>
      </c>
      <c r="U1" s="830"/>
      <c r="V1" s="830"/>
      <c r="W1" s="830"/>
      <c r="X1" s="830"/>
      <c r="Y1" s="830"/>
      <c r="Z1" s="830"/>
      <c r="AA1" s="830"/>
      <c r="AB1" s="830"/>
      <c r="AC1" s="323"/>
      <c r="AD1" s="323"/>
      <c r="AS1" s="831" t="s">
        <v>97</v>
      </c>
      <c r="AT1" s="831"/>
      <c r="AU1" s="831"/>
      <c r="AV1" s="872"/>
      <c r="AW1" s="872"/>
      <c r="AX1" s="284" t="s">
        <v>158</v>
      </c>
      <c r="AY1" s="872"/>
      <c r="AZ1" s="872"/>
      <c r="BA1" s="284" t="s">
        <v>157</v>
      </c>
      <c r="BB1" s="872"/>
      <c r="BC1" s="872"/>
      <c r="BD1" s="284" t="s">
        <v>156</v>
      </c>
      <c r="BG1" s="287"/>
    </row>
    <row r="2" spans="1:59" ht="9.75" customHeight="1" thickBot="1" x14ac:dyDescent="0.25">
      <c r="R2" s="193"/>
      <c r="S2" s="193"/>
      <c r="T2" s="322"/>
      <c r="U2" s="322"/>
      <c r="V2" s="873" t="s">
        <v>155</v>
      </c>
      <c r="W2" s="873"/>
      <c r="X2" s="873"/>
      <c r="Y2" s="873"/>
      <c r="Z2" s="873"/>
      <c r="AA2" s="322"/>
      <c r="AB2" s="322"/>
      <c r="AC2" s="193"/>
      <c r="AD2" s="193"/>
      <c r="BG2" s="287"/>
    </row>
    <row r="3" spans="1:59" ht="18" customHeight="1" thickTop="1" x14ac:dyDescent="0.2">
      <c r="A3" s="828" t="s">
        <v>154</v>
      </c>
      <c r="B3" s="828"/>
      <c r="C3" s="828"/>
      <c r="D3" s="829" t="s">
        <v>153</v>
      </c>
      <c r="E3" s="829"/>
      <c r="F3" s="829"/>
      <c r="G3" s="829"/>
      <c r="H3" s="319" t="s">
        <v>152</v>
      </c>
      <c r="V3" s="874"/>
      <c r="W3" s="874"/>
      <c r="X3" s="874"/>
      <c r="Y3" s="874"/>
      <c r="Z3" s="874"/>
      <c r="AC3" s="193"/>
      <c r="AD3" s="193"/>
      <c r="AI3" s="967" t="s">
        <v>151</v>
      </c>
      <c r="AJ3" s="968"/>
      <c r="AK3" s="968"/>
      <c r="AL3" s="968"/>
      <c r="AM3" s="968"/>
      <c r="AN3" s="968"/>
      <c r="AO3" s="968"/>
      <c r="AP3" s="968"/>
      <c r="AQ3" s="968"/>
      <c r="AR3" s="968"/>
      <c r="AS3" s="968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5"/>
    </row>
    <row r="4" spans="1:59" ht="15" customHeight="1" x14ac:dyDescent="0.2">
      <c r="A4" s="321"/>
      <c r="B4" s="321"/>
      <c r="C4" s="321"/>
      <c r="D4" s="320"/>
      <c r="E4" s="320"/>
      <c r="F4" s="320"/>
      <c r="G4" s="320"/>
      <c r="H4" s="319"/>
      <c r="V4" s="318"/>
      <c r="W4" s="318"/>
      <c r="X4" s="318"/>
      <c r="Y4" s="318"/>
      <c r="Z4" s="318"/>
      <c r="AC4" s="193"/>
      <c r="AD4" s="193"/>
      <c r="AI4" s="969" t="s">
        <v>150</v>
      </c>
      <c r="AJ4" s="970"/>
      <c r="AK4" s="970"/>
      <c r="AL4" s="971"/>
      <c r="AM4" s="971"/>
      <c r="AN4" s="971"/>
      <c r="AO4" s="971"/>
      <c r="AP4" s="326"/>
      <c r="AQ4" s="326"/>
      <c r="AR4" s="326"/>
      <c r="AS4" s="326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327"/>
    </row>
    <row r="5" spans="1:59" x14ac:dyDescent="0.2">
      <c r="A5" s="317" t="s">
        <v>149</v>
      </c>
      <c r="AI5" s="972" t="s">
        <v>148</v>
      </c>
      <c r="AJ5" s="973"/>
      <c r="AK5" s="973"/>
      <c r="AL5" s="974"/>
      <c r="AM5" s="974"/>
      <c r="AN5" s="974"/>
      <c r="AO5" s="974"/>
      <c r="AP5" s="974"/>
      <c r="AQ5" s="974"/>
      <c r="AR5" s="974"/>
      <c r="AS5" s="974"/>
      <c r="AT5" s="974"/>
      <c r="AU5" s="974"/>
      <c r="AV5" s="974"/>
      <c r="AW5" s="974"/>
      <c r="AX5" s="974"/>
      <c r="AY5" s="974"/>
      <c r="AZ5" s="974"/>
      <c r="BA5" s="974"/>
      <c r="BB5" s="308"/>
      <c r="BC5" s="308"/>
      <c r="BD5" s="328"/>
    </row>
    <row r="6" spans="1:59" ht="10.5" customHeight="1" x14ac:dyDescent="0.2">
      <c r="A6" s="317"/>
      <c r="J6" s="316"/>
      <c r="K6" s="977"/>
      <c r="L6" s="977"/>
      <c r="Q6" s="193"/>
      <c r="AI6" s="972"/>
      <c r="AJ6" s="973"/>
      <c r="AK6" s="973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308"/>
      <c r="BC6" s="193"/>
      <c r="BD6" s="327"/>
    </row>
    <row r="7" spans="1:59" ht="7.5" customHeight="1" thickBot="1" x14ac:dyDescent="0.25">
      <c r="A7" s="304"/>
      <c r="B7" s="304"/>
      <c r="C7" s="304"/>
      <c r="D7" s="304"/>
      <c r="E7" s="304"/>
      <c r="F7" s="304"/>
      <c r="G7" s="304"/>
      <c r="H7" s="304"/>
      <c r="I7" s="309"/>
      <c r="J7" s="309"/>
      <c r="K7" s="304"/>
      <c r="L7" s="304"/>
      <c r="M7" s="304"/>
      <c r="N7" s="304"/>
      <c r="O7" s="304"/>
      <c r="P7" s="304"/>
      <c r="Q7" s="304"/>
      <c r="AI7" s="972" t="s">
        <v>147</v>
      </c>
      <c r="AJ7" s="973"/>
      <c r="AK7" s="973"/>
      <c r="AL7" s="983"/>
      <c r="AM7" s="983"/>
      <c r="AN7" s="983"/>
      <c r="AO7" s="983"/>
      <c r="AP7" s="983"/>
      <c r="AQ7" s="983"/>
      <c r="AR7" s="983"/>
      <c r="AS7" s="983"/>
      <c r="AT7" s="983"/>
      <c r="AU7" s="983"/>
      <c r="AV7" s="983"/>
      <c r="AW7" s="983"/>
      <c r="AX7" s="983"/>
      <c r="AY7" s="983"/>
      <c r="AZ7" s="983"/>
      <c r="BA7" s="983"/>
      <c r="BB7" s="308"/>
      <c r="BC7" s="193"/>
      <c r="BD7" s="327"/>
    </row>
    <row r="8" spans="1:59" ht="9" customHeight="1" thickTop="1" x14ac:dyDescent="0.2">
      <c r="A8" s="832" t="s">
        <v>146</v>
      </c>
      <c r="B8" s="833"/>
      <c r="C8" s="833"/>
      <c r="D8" s="833"/>
      <c r="E8" s="834"/>
      <c r="F8" s="978"/>
      <c r="G8" s="975"/>
      <c r="H8" s="975"/>
      <c r="I8" s="975"/>
      <c r="J8" s="975"/>
      <c r="K8" s="975"/>
      <c r="L8" s="975"/>
      <c r="M8" s="975"/>
      <c r="N8" s="975"/>
      <c r="O8" s="980"/>
      <c r="P8" s="308"/>
      <c r="Q8" s="308"/>
      <c r="AI8" s="972"/>
      <c r="AJ8" s="973"/>
      <c r="AK8" s="973"/>
      <c r="AL8" s="983"/>
      <c r="AM8" s="983"/>
      <c r="AN8" s="983"/>
      <c r="AO8" s="983"/>
      <c r="AP8" s="983"/>
      <c r="AQ8" s="983"/>
      <c r="AR8" s="983"/>
      <c r="AS8" s="983"/>
      <c r="AT8" s="983"/>
      <c r="AU8" s="983"/>
      <c r="AV8" s="983"/>
      <c r="AW8" s="983"/>
      <c r="AX8" s="983"/>
      <c r="AY8" s="983"/>
      <c r="AZ8" s="983"/>
      <c r="BA8" s="983"/>
      <c r="BB8" s="308"/>
      <c r="BC8" s="904" t="s">
        <v>145</v>
      </c>
      <c r="BD8" s="327"/>
    </row>
    <row r="9" spans="1:59" ht="9" customHeight="1" x14ac:dyDescent="0.2">
      <c r="A9" s="835"/>
      <c r="B9" s="836"/>
      <c r="C9" s="836"/>
      <c r="D9" s="836"/>
      <c r="E9" s="837"/>
      <c r="F9" s="979"/>
      <c r="G9" s="976"/>
      <c r="H9" s="976"/>
      <c r="I9" s="976"/>
      <c r="J9" s="976"/>
      <c r="K9" s="976"/>
      <c r="L9" s="976"/>
      <c r="M9" s="976"/>
      <c r="N9" s="976"/>
      <c r="O9" s="981"/>
      <c r="P9" s="308"/>
      <c r="Q9" s="308"/>
      <c r="AI9" s="972"/>
      <c r="AJ9" s="973"/>
      <c r="AK9" s="973"/>
      <c r="AL9" s="983"/>
      <c r="AM9" s="983"/>
      <c r="AN9" s="983"/>
      <c r="AO9" s="983"/>
      <c r="AP9" s="983"/>
      <c r="AQ9" s="983"/>
      <c r="AR9" s="983"/>
      <c r="AS9" s="983"/>
      <c r="AT9" s="983"/>
      <c r="AU9" s="983"/>
      <c r="AV9" s="983"/>
      <c r="AW9" s="983"/>
      <c r="AX9" s="983"/>
      <c r="AY9" s="983"/>
      <c r="AZ9" s="983"/>
      <c r="BA9" s="983"/>
      <c r="BB9" s="308"/>
      <c r="BC9" s="904"/>
      <c r="BD9" s="327"/>
    </row>
    <row r="10" spans="1:59" ht="9" customHeight="1" x14ac:dyDescent="0.2">
      <c r="A10" s="835"/>
      <c r="B10" s="836"/>
      <c r="C10" s="836"/>
      <c r="D10" s="836"/>
      <c r="E10" s="837"/>
      <c r="F10" s="979"/>
      <c r="G10" s="976"/>
      <c r="H10" s="976"/>
      <c r="I10" s="976"/>
      <c r="J10" s="976"/>
      <c r="K10" s="976"/>
      <c r="L10" s="976"/>
      <c r="M10" s="976"/>
      <c r="N10" s="976"/>
      <c r="O10" s="981"/>
      <c r="P10" s="308"/>
      <c r="Q10" s="308"/>
      <c r="AI10" s="972" t="s">
        <v>144</v>
      </c>
      <c r="AJ10" s="973"/>
      <c r="AK10" s="973"/>
      <c r="AL10" s="982"/>
      <c r="AM10" s="982"/>
      <c r="AN10" s="982"/>
      <c r="AO10" s="982"/>
      <c r="AP10" s="982"/>
      <c r="AQ10" s="982"/>
      <c r="AR10" s="982"/>
      <c r="AS10" s="982"/>
      <c r="AT10" s="982"/>
      <c r="AU10" s="982"/>
      <c r="AV10" s="982"/>
      <c r="AW10" s="982"/>
      <c r="AX10" s="982"/>
      <c r="AY10" s="982"/>
      <c r="AZ10" s="982"/>
      <c r="BA10" s="982"/>
      <c r="BB10" s="308"/>
      <c r="BC10" s="904"/>
      <c r="BD10" s="327"/>
    </row>
    <row r="11" spans="1:59" ht="9" customHeight="1" thickBot="1" x14ac:dyDescent="0.25">
      <c r="A11" s="838"/>
      <c r="B11" s="839"/>
      <c r="C11" s="839"/>
      <c r="D11" s="839"/>
      <c r="E11" s="840"/>
      <c r="F11" s="314"/>
      <c r="G11" s="312"/>
      <c r="H11" s="311"/>
      <c r="I11" s="313"/>
      <c r="J11" s="312"/>
      <c r="K11" s="311"/>
      <c r="L11" s="313"/>
      <c r="M11" s="312"/>
      <c r="N11" s="311"/>
      <c r="O11" s="310"/>
      <c r="P11" s="308"/>
      <c r="Q11" s="308"/>
      <c r="AI11" s="972"/>
      <c r="AJ11" s="973"/>
      <c r="AK11" s="973"/>
      <c r="AL11" s="982"/>
      <c r="AM11" s="982"/>
      <c r="AN11" s="982"/>
      <c r="AO11" s="982"/>
      <c r="AP11" s="982"/>
      <c r="AQ11" s="982"/>
      <c r="AR11" s="982"/>
      <c r="AS11" s="982"/>
      <c r="AT11" s="982"/>
      <c r="AU11" s="982"/>
      <c r="AV11" s="982"/>
      <c r="AW11" s="982"/>
      <c r="AX11" s="982"/>
      <c r="AY11" s="982"/>
      <c r="AZ11" s="982"/>
      <c r="BA11" s="982"/>
      <c r="BB11" s="308"/>
      <c r="BC11" s="193"/>
      <c r="BD11" s="327"/>
    </row>
    <row r="12" spans="1:59" ht="13.5" customHeight="1" thickTop="1" x14ac:dyDescent="0.2">
      <c r="A12" s="309"/>
      <c r="B12" s="309"/>
      <c r="C12" s="309"/>
      <c r="D12" s="309"/>
      <c r="E12" s="309"/>
      <c r="F12" s="304"/>
      <c r="G12" s="304"/>
      <c r="H12" s="304"/>
      <c r="I12" s="309"/>
      <c r="J12" s="309"/>
      <c r="K12" s="304"/>
      <c r="L12" s="304"/>
      <c r="M12" s="304"/>
      <c r="N12" s="304"/>
      <c r="O12" s="308"/>
      <c r="P12" s="308"/>
      <c r="Q12" s="308"/>
      <c r="AI12" s="1007" t="s">
        <v>143</v>
      </c>
      <c r="AJ12" s="985"/>
      <c r="AK12" s="985"/>
      <c r="AL12" s="985"/>
      <c r="AM12" s="984"/>
      <c r="AN12" s="984"/>
      <c r="AO12" s="984"/>
      <c r="AP12" s="984"/>
      <c r="AQ12" s="984"/>
      <c r="AR12" s="984"/>
      <c r="AS12" s="984"/>
      <c r="AT12" s="985" t="s">
        <v>142</v>
      </c>
      <c r="AU12" s="985"/>
      <c r="AV12" s="985"/>
      <c r="AW12" s="984"/>
      <c r="AX12" s="984"/>
      <c r="AY12" s="984"/>
      <c r="AZ12" s="984"/>
      <c r="BA12" s="984"/>
      <c r="BB12" s="984"/>
      <c r="BC12" s="984"/>
      <c r="BD12" s="327"/>
    </row>
    <row r="13" spans="1:59" ht="4.5" customHeight="1" x14ac:dyDescent="0.2">
      <c r="AI13" s="986" t="s">
        <v>141</v>
      </c>
      <c r="AJ13" s="987"/>
      <c r="AK13" s="987"/>
      <c r="AL13" s="988"/>
      <c r="AM13" s="994"/>
      <c r="AN13" s="995"/>
      <c r="AO13" s="995"/>
      <c r="AP13" s="995"/>
      <c r="AQ13" s="995"/>
      <c r="AR13" s="995"/>
      <c r="AS13" s="995"/>
      <c r="AT13" s="995"/>
      <c r="AU13" s="995"/>
      <c r="AV13" s="995"/>
      <c r="AW13" s="995"/>
      <c r="AX13" s="995"/>
      <c r="AY13" s="995"/>
      <c r="AZ13" s="995"/>
      <c r="BA13" s="995"/>
      <c r="BB13" s="995"/>
      <c r="BC13" s="995"/>
      <c r="BD13" s="996"/>
    </row>
    <row r="14" spans="1:59" ht="7.5" customHeight="1" x14ac:dyDescent="0.2">
      <c r="AI14" s="969"/>
      <c r="AJ14" s="989"/>
      <c r="AK14" s="989"/>
      <c r="AL14" s="990"/>
      <c r="AM14" s="997"/>
      <c r="AN14" s="998"/>
      <c r="AO14" s="998"/>
      <c r="AP14" s="998"/>
      <c r="AQ14" s="998"/>
      <c r="AR14" s="998"/>
      <c r="AS14" s="998"/>
      <c r="AT14" s="998"/>
      <c r="AU14" s="998"/>
      <c r="AV14" s="998"/>
      <c r="AW14" s="998"/>
      <c r="AX14" s="998"/>
      <c r="AY14" s="998"/>
      <c r="AZ14" s="998"/>
      <c r="BA14" s="998"/>
      <c r="BB14" s="998"/>
      <c r="BC14" s="998"/>
      <c r="BD14" s="999"/>
    </row>
    <row r="15" spans="1:59" ht="17.25" customHeight="1" thickBot="1" x14ac:dyDescent="0.25">
      <c r="AI15" s="991"/>
      <c r="AJ15" s="992"/>
      <c r="AK15" s="992"/>
      <c r="AL15" s="993"/>
      <c r="AM15" s="1000"/>
      <c r="AN15" s="1001"/>
      <c r="AO15" s="1001"/>
      <c r="AP15" s="1001"/>
      <c r="AQ15" s="1001"/>
      <c r="AR15" s="1001"/>
      <c r="AS15" s="1001"/>
      <c r="AT15" s="1001"/>
      <c r="AU15" s="1001"/>
      <c r="AV15" s="1001"/>
      <c r="AW15" s="1001"/>
      <c r="AX15" s="1001"/>
      <c r="AY15" s="1001"/>
      <c r="AZ15" s="1001"/>
      <c r="BA15" s="1001"/>
      <c r="BB15" s="1001"/>
      <c r="BC15" s="1001"/>
      <c r="BD15" s="1002"/>
    </row>
    <row r="16" spans="1:59" ht="18" customHeight="1" thickTop="1" x14ac:dyDescent="0.2">
      <c r="A16" s="891" t="s">
        <v>140</v>
      </c>
      <c r="B16" s="861"/>
      <c r="C16" s="861"/>
      <c r="D16" s="861"/>
      <c r="E16" s="1046"/>
      <c r="F16" s="1003"/>
      <c r="G16" s="1053" t="s">
        <v>178</v>
      </c>
      <c r="H16" s="1003"/>
      <c r="I16" s="1003"/>
      <c r="J16" s="1003"/>
      <c r="K16" s="1003" t="s">
        <v>178</v>
      </c>
      <c r="L16" s="1005"/>
      <c r="M16" s="833" t="s">
        <v>138</v>
      </c>
      <c r="N16" s="861"/>
      <c r="O16" s="861"/>
      <c r="P16" s="861"/>
      <c r="Q16" s="847"/>
      <c r="R16" s="848"/>
      <c r="S16" s="848"/>
      <c r="T16" s="848"/>
      <c r="U16" s="848"/>
      <c r="V16" s="848"/>
      <c r="W16" s="848"/>
      <c r="X16" s="848"/>
      <c r="Y16" s="848"/>
      <c r="Z16" s="848"/>
      <c r="AA16" s="851"/>
      <c r="AB16" s="852"/>
      <c r="AC16" s="852"/>
      <c r="AD16" s="852"/>
      <c r="AE16" s="853"/>
      <c r="AI16" s="1021" t="s">
        <v>137</v>
      </c>
      <c r="AJ16" s="1022"/>
      <c r="AK16" s="1022"/>
      <c r="AL16" s="1023"/>
      <c r="AM16" s="1027"/>
      <c r="AN16" s="1028"/>
      <c r="AO16" s="1028"/>
      <c r="AP16" s="1028"/>
      <c r="AQ16" s="1028"/>
      <c r="AR16" s="1028"/>
      <c r="AS16" s="1028"/>
      <c r="AT16" s="1029"/>
      <c r="AU16" s="1033" t="s">
        <v>136</v>
      </c>
      <c r="AV16" s="1033"/>
      <c r="AW16" s="1033"/>
      <c r="AX16" s="1008"/>
      <c r="AY16" s="1009"/>
      <c r="AZ16" s="1009"/>
      <c r="BA16" s="1009"/>
      <c r="BB16" s="1009"/>
      <c r="BC16" s="1009"/>
      <c r="BD16" s="1010"/>
    </row>
    <row r="17" spans="1:56" ht="18" customHeight="1" thickBot="1" x14ac:dyDescent="0.25">
      <c r="A17" s="892"/>
      <c r="B17" s="862"/>
      <c r="C17" s="862"/>
      <c r="D17" s="862"/>
      <c r="E17" s="1047"/>
      <c r="F17" s="1004"/>
      <c r="G17" s="1054"/>
      <c r="H17" s="1004"/>
      <c r="I17" s="1004"/>
      <c r="J17" s="1004"/>
      <c r="K17" s="1004"/>
      <c r="L17" s="1006"/>
      <c r="M17" s="862"/>
      <c r="N17" s="862"/>
      <c r="O17" s="862"/>
      <c r="P17" s="862"/>
      <c r="Q17" s="849"/>
      <c r="R17" s="850"/>
      <c r="S17" s="850"/>
      <c r="T17" s="850"/>
      <c r="U17" s="850"/>
      <c r="V17" s="850"/>
      <c r="W17" s="850"/>
      <c r="X17" s="850"/>
      <c r="Y17" s="850"/>
      <c r="Z17" s="850"/>
      <c r="AA17" s="854"/>
      <c r="AB17" s="855"/>
      <c r="AC17" s="855"/>
      <c r="AD17" s="855"/>
      <c r="AE17" s="856"/>
      <c r="AI17" s="1024"/>
      <c r="AJ17" s="1025"/>
      <c r="AK17" s="1025"/>
      <c r="AL17" s="1026"/>
      <c r="AM17" s="1030"/>
      <c r="AN17" s="1031"/>
      <c r="AO17" s="1031"/>
      <c r="AP17" s="1031"/>
      <c r="AQ17" s="1031"/>
      <c r="AR17" s="1031"/>
      <c r="AS17" s="1031"/>
      <c r="AT17" s="1032"/>
      <c r="AU17" s="1014" t="s">
        <v>179</v>
      </c>
      <c r="AV17" s="1015"/>
      <c r="AW17" s="1016"/>
      <c r="AX17" s="1011"/>
      <c r="AY17" s="1012"/>
      <c r="AZ17" s="1012"/>
      <c r="BA17" s="1012"/>
      <c r="BB17" s="1012"/>
      <c r="BC17" s="1012"/>
      <c r="BD17" s="1013"/>
    </row>
    <row r="18" spans="1:56" ht="10.5" customHeight="1" thickTop="1" thickBot="1" x14ac:dyDescent="0.25"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</row>
    <row r="19" spans="1:56" ht="23.25" customHeight="1" thickTop="1" x14ac:dyDescent="0.2">
      <c r="A19" s="329"/>
      <c r="B19" s="330" t="s">
        <v>135</v>
      </c>
      <c r="C19" s="1017"/>
      <c r="D19" s="1017"/>
      <c r="E19" s="330" t="s">
        <v>134</v>
      </c>
      <c r="F19" s="330"/>
      <c r="G19" s="330"/>
      <c r="H19" s="331"/>
      <c r="I19" s="863" t="s">
        <v>126</v>
      </c>
      <c r="J19" s="864"/>
      <c r="K19" s="864"/>
      <c r="L19" s="864"/>
      <c r="M19" s="864"/>
      <c r="N19" s="864"/>
      <c r="O19" s="864"/>
      <c r="P19" s="864"/>
      <c r="Q19" s="893"/>
      <c r="R19" s="863" t="s">
        <v>133</v>
      </c>
      <c r="S19" s="864"/>
      <c r="T19" s="864"/>
      <c r="U19" s="864"/>
      <c r="V19" s="864"/>
      <c r="W19" s="332" t="s">
        <v>132</v>
      </c>
      <c r="X19" s="333"/>
      <c r="Y19" s="334" t="s">
        <v>131</v>
      </c>
      <c r="Z19" s="863" t="s">
        <v>130</v>
      </c>
      <c r="AA19" s="864"/>
      <c r="AB19" s="864"/>
      <c r="AC19" s="864"/>
      <c r="AD19" s="864"/>
      <c r="AE19" s="864"/>
      <c r="AF19" s="864"/>
      <c r="AG19" s="864"/>
      <c r="AH19" s="865"/>
      <c r="AI19" s="309"/>
      <c r="AJ19" s="1018" t="s">
        <v>129</v>
      </c>
      <c r="AK19" s="1019"/>
      <c r="AL19" s="1019"/>
      <c r="AM19" s="1019"/>
      <c r="AN19" s="1019"/>
      <c r="AO19" s="1019"/>
      <c r="AP19" s="1019" t="s">
        <v>128</v>
      </c>
      <c r="AQ19" s="1019"/>
      <c r="AR19" s="1019" t="s">
        <v>127</v>
      </c>
      <c r="AS19" s="1019"/>
      <c r="AT19" s="1019"/>
      <c r="AU19" s="1019"/>
      <c r="AV19" s="1019" t="s">
        <v>126</v>
      </c>
      <c r="AW19" s="1019"/>
      <c r="AX19" s="1019"/>
      <c r="AY19" s="1019"/>
      <c r="AZ19" s="1019"/>
      <c r="BA19" s="1019"/>
      <c r="BB19" s="1019"/>
      <c r="BC19" s="1019"/>
      <c r="BD19" s="1020"/>
    </row>
    <row r="20" spans="1:56" ht="26.25" customHeight="1" x14ac:dyDescent="0.2">
      <c r="A20" s="335" t="s">
        <v>125</v>
      </c>
      <c r="B20" s="1036" t="s">
        <v>124</v>
      </c>
      <c r="C20" s="1036"/>
      <c r="D20" s="1036"/>
      <c r="E20" s="1036"/>
      <c r="F20" s="1036"/>
      <c r="G20" s="1036"/>
      <c r="H20" s="1037"/>
      <c r="I20" s="280"/>
      <c r="J20" s="277"/>
      <c r="K20" s="279"/>
      <c r="L20" s="278"/>
      <c r="M20" s="277"/>
      <c r="N20" s="276"/>
      <c r="O20" s="275"/>
      <c r="P20" s="277"/>
      <c r="Q20" s="300"/>
      <c r="R20" s="280"/>
      <c r="S20" s="279"/>
      <c r="T20" s="278"/>
      <c r="U20" s="277"/>
      <c r="V20" s="276"/>
      <c r="W20" s="275"/>
      <c r="X20" s="277"/>
      <c r="Y20" s="274"/>
      <c r="Z20" s="280"/>
      <c r="AA20" s="277"/>
      <c r="AB20" s="279"/>
      <c r="AC20" s="278"/>
      <c r="AD20" s="277"/>
      <c r="AE20" s="276"/>
      <c r="AF20" s="275"/>
      <c r="AG20" s="277"/>
      <c r="AH20" s="300"/>
      <c r="AI20" s="193"/>
      <c r="AJ20" s="1034"/>
      <c r="AK20" s="1035"/>
      <c r="AL20" s="1035"/>
      <c r="AM20" s="1035"/>
      <c r="AN20" s="1035"/>
      <c r="AO20" s="1035"/>
      <c r="AP20" s="1035"/>
      <c r="AQ20" s="1035"/>
      <c r="AR20" s="1035"/>
      <c r="AS20" s="1035"/>
      <c r="AT20" s="1035"/>
      <c r="AU20" s="1035"/>
      <c r="AV20" s="336"/>
      <c r="AW20" s="337"/>
      <c r="AX20" s="338"/>
      <c r="AY20" s="339"/>
      <c r="AZ20" s="340"/>
      <c r="BA20" s="341"/>
      <c r="BB20" s="342"/>
      <c r="BC20" s="340"/>
      <c r="BD20" s="343"/>
    </row>
    <row r="21" spans="1:56" ht="26.25" customHeight="1" x14ac:dyDescent="0.2">
      <c r="A21" s="344" t="s">
        <v>123</v>
      </c>
      <c r="B21" s="1038" t="s">
        <v>122</v>
      </c>
      <c r="C21" s="1038"/>
      <c r="D21" s="1038"/>
      <c r="E21" s="1038"/>
      <c r="F21" s="1038"/>
      <c r="G21" s="1038"/>
      <c r="H21" s="1039"/>
      <c r="I21" s="280"/>
      <c r="J21" s="277"/>
      <c r="K21" s="279"/>
      <c r="L21" s="278"/>
      <c r="M21" s="277"/>
      <c r="N21" s="276"/>
      <c r="O21" s="275"/>
      <c r="P21" s="277"/>
      <c r="Q21" s="300"/>
      <c r="R21" s="280"/>
      <c r="S21" s="279"/>
      <c r="T21" s="278"/>
      <c r="U21" s="277"/>
      <c r="V21" s="276"/>
      <c r="W21" s="275"/>
      <c r="X21" s="277"/>
      <c r="Y21" s="274"/>
      <c r="Z21" s="280"/>
      <c r="AA21" s="277"/>
      <c r="AB21" s="279"/>
      <c r="AC21" s="278"/>
      <c r="AD21" s="277"/>
      <c r="AE21" s="276"/>
      <c r="AF21" s="275"/>
      <c r="AG21" s="277"/>
      <c r="AH21" s="300"/>
      <c r="AI21" s="193"/>
      <c r="AJ21" s="1034"/>
      <c r="AK21" s="1035"/>
      <c r="AL21" s="1035"/>
      <c r="AM21" s="1035"/>
      <c r="AN21" s="1035"/>
      <c r="AO21" s="1035"/>
      <c r="AP21" s="1035"/>
      <c r="AQ21" s="1035"/>
      <c r="AR21" s="1035"/>
      <c r="AS21" s="1035"/>
      <c r="AT21" s="1035"/>
      <c r="AU21" s="1035"/>
      <c r="AV21" s="336"/>
      <c r="AW21" s="337"/>
      <c r="AX21" s="338"/>
      <c r="AY21" s="339"/>
      <c r="AZ21" s="340"/>
      <c r="BA21" s="341"/>
      <c r="BB21" s="342"/>
      <c r="BC21" s="340"/>
      <c r="BD21" s="343"/>
    </row>
    <row r="22" spans="1:56" ht="26.25" customHeight="1" x14ac:dyDescent="0.2">
      <c r="A22" s="344" t="s">
        <v>121</v>
      </c>
      <c r="B22" s="1052" t="s">
        <v>120</v>
      </c>
      <c r="C22" s="1038"/>
      <c r="D22" s="1038"/>
      <c r="E22" s="776"/>
      <c r="F22" s="777"/>
      <c r="G22" s="345" t="s">
        <v>119</v>
      </c>
      <c r="H22" s="346"/>
      <c r="I22" s="280"/>
      <c r="J22" s="277"/>
      <c r="K22" s="279"/>
      <c r="L22" s="278"/>
      <c r="M22" s="277"/>
      <c r="N22" s="276"/>
      <c r="O22" s="275"/>
      <c r="P22" s="277"/>
      <c r="Q22" s="300"/>
      <c r="R22" s="280"/>
      <c r="S22" s="279"/>
      <c r="T22" s="278"/>
      <c r="U22" s="277"/>
      <c r="V22" s="276"/>
      <c r="W22" s="275"/>
      <c r="X22" s="277"/>
      <c r="Y22" s="274"/>
      <c r="Z22" s="280"/>
      <c r="AA22" s="277"/>
      <c r="AB22" s="279"/>
      <c r="AC22" s="278"/>
      <c r="AD22" s="277"/>
      <c r="AE22" s="276"/>
      <c r="AF22" s="275"/>
      <c r="AG22" s="277"/>
      <c r="AH22" s="300"/>
      <c r="AI22" s="193"/>
      <c r="AJ22" s="1034"/>
      <c r="AK22" s="1035"/>
      <c r="AL22" s="1035"/>
      <c r="AM22" s="1035"/>
      <c r="AN22" s="1035"/>
      <c r="AO22" s="1035"/>
      <c r="AP22" s="1035"/>
      <c r="AQ22" s="1035"/>
      <c r="AR22" s="1035"/>
      <c r="AS22" s="1035"/>
      <c r="AT22" s="1035"/>
      <c r="AU22" s="1035"/>
      <c r="AV22" s="336"/>
      <c r="AW22" s="337"/>
      <c r="AX22" s="338"/>
      <c r="AY22" s="339"/>
      <c r="AZ22" s="340"/>
      <c r="BA22" s="341"/>
      <c r="BB22" s="342"/>
      <c r="BC22" s="340"/>
      <c r="BD22" s="343"/>
    </row>
    <row r="23" spans="1:56" ht="26.25" customHeight="1" thickBot="1" x14ac:dyDescent="0.25">
      <c r="A23" s="347" t="s">
        <v>118</v>
      </c>
      <c r="B23" s="1050" t="s">
        <v>117</v>
      </c>
      <c r="C23" s="1050"/>
      <c r="D23" s="1050"/>
      <c r="E23" s="1050"/>
      <c r="F23" s="1050"/>
      <c r="G23" s="1050"/>
      <c r="H23" s="1051"/>
      <c r="I23" s="269"/>
      <c r="J23" s="266"/>
      <c r="K23" s="268"/>
      <c r="L23" s="267"/>
      <c r="M23" s="266"/>
      <c r="N23" s="265"/>
      <c r="O23" s="264"/>
      <c r="P23" s="266"/>
      <c r="Q23" s="348"/>
      <c r="R23" s="269"/>
      <c r="S23" s="268"/>
      <c r="T23" s="267"/>
      <c r="U23" s="266"/>
      <c r="V23" s="265"/>
      <c r="W23" s="264"/>
      <c r="X23" s="266"/>
      <c r="Y23" s="263"/>
      <c r="Z23" s="269"/>
      <c r="AA23" s="266"/>
      <c r="AB23" s="268"/>
      <c r="AC23" s="267"/>
      <c r="AD23" s="266"/>
      <c r="AE23" s="265"/>
      <c r="AF23" s="264"/>
      <c r="AG23" s="266"/>
      <c r="AH23" s="348"/>
      <c r="AI23" s="193"/>
      <c r="AJ23" s="1034"/>
      <c r="AK23" s="1035"/>
      <c r="AL23" s="1035"/>
      <c r="AM23" s="1035"/>
      <c r="AN23" s="1035"/>
      <c r="AO23" s="1035"/>
      <c r="AP23" s="1035"/>
      <c r="AQ23" s="1035"/>
      <c r="AR23" s="1035"/>
      <c r="AS23" s="1035"/>
      <c r="AT23" s="1035"/>
      <c r="AU23" s="1035"/>
      <c r="AV23" s="336"/>
      <c r="AW23" s="337"/>
      <c r="AX23" s="338"/>
      <c r="AY23" s="339"/>
      <c r="AZ23" s="340"/>
      <c r="BA23" s="341"/>
      <c r="BB23" s="342"/>
      <c r="BC23" s="340"/>
      <c r="BD23" s="343"/>
    </row>
    <row r="24" spans="1:56" ht="26.25" customHeight="1" thickTop="1" thickBot="1" x14ac:dyDescent="0.25">
      <c r="A24" s="349" t="s">
        <v>116</v>
      </c>
      <c r="B24" s="1040" t="s">
        <v>115</v>
      </c>
      <c r="C24" s="1040"/>
      <c r="D24" s="1040"/>
      <c r="E24" s="1040"/>
      <c r="F24" s="1040"/>
      <c r="G24" s="1040"/>
      <c r="H24" s="1041"/>
      <c r="I24" s="350"/>
      <c r="J24" s="353"/>
      <c r="K24" s="351"/>
      <c r="L24" s="352"/>
      <c r="M24" s="353"/>
      <c r="N24" s="354"/>
      <c r="O24" s="355"/>
      <c r="P24" s="353"/>
      <c r="Q24" s="357"/>
      <c r="R24" s="350"/>
      <c r="S24" s="351"/>
      <c r="T24" s="352"/>
      <c r="U24" s="353"/>
      <c r="V24" s="354"/>
      <c r="W24" s="355"/>
      <c r="X24" s="353"/>
      <c r="Y24" s="356"/>
      <c r="Z24" s="350"/>
      <c r="AA24" s="353"/>
      <c r="AB24" s="351"/>
      <c r="AC24" s="352"/>
      <c r="AD24" s="353"/>
      <c r="AE24" s="354"/>
      <c r="AF24" s="355"/>
      <c r="AG24" s="353"/>
      <c r="AH24" s="357"/>
      <c r="AI24" s="193"/>
      <c r="AJ24" s="1034"/>
      <c r="AK24" s="1035"/>
      <c r="AL24" s="1035"/>
      <c r="AM24" s="1035"/>
      <c r="AN24" s="1035"/>
      <c r="AO24" s="1035"/>
      <c r="AP24" s="1035"/>
      <c r="AQ24" s="1035"/>
      <c r="AR24" s="1035"/>
      <c r="AS24" s="1035"/>
      <c r="AT24" s="1035"/>
      <c r="AU24" s="1035"/>
      <c r="AV24" s="336"/>
      <c r="AW24" s="337"/>
      <c r="AX24" s="338"/>
      <c r="AY24" s="339"/>
      <c r="AZ24" s="340"/>
      <c r="BA24" s="341"/>
      <c r="BB24" s="342"/>
      <c r="BC24" s="340"/>
      <c r="BD24" s="343"/>
    </row>
    <row r="25" spans="1:56" ht="26.25" customHeight="1" thickTop="1" thickBot="1" x14ac:dyDescent="0.25">
      <c r="A25" s="261" t="s">
        <v>114</v>
      </c>
      <c r="B25" s="1048" t="s">
        <v>113</v>
      </c>
      <c r="C25" s="1048"/>
      <c r="D25" s="1048"/>
      <c r="E25" s="1048"/>
      <c r="F25" s="1048"/>
      <c r="G25" s="1048"/>
      <c r="H25" s="1049"/>
      <c r="I25" s="259"/>
      <c r="J25" s="256"/>
      <c r="K25" s="258"/>
      <c r="L25" s="257"/>
      <c r="M25" s="256"/>
      <c r="N25" s="255"/>
      <c r="O25" s="254"/>
      <c r="P25" s="256"/>
      <c r="Q25" s="358"/>
      <c r="R25" s="259"/>
      <c r="S25" s="258"/>
      <c r="T25" s="257"/>
      <c r="U25" s="256"/>
      <c r="V25" s="255"/>
      <c r="W25" s="254"/>
      <c r="X25" s="256"/>
      <c r="Y25" s="253"/>
      <c r="Z25" s="259"/>
      <c r="AA25" s="256"/>
      <c r="AB25" s="258"/>
      <c r="AC25" s="257"/>
      <c r="AD25" s="256"/>
      <c r="AE25" s="255"/>
      <c r="AF25" s="254"/>
      <c r="AG25" s="256"/>
      <c r="AH25" s="358"/>
      <c r="AI25" s="193"/>
      <c r="AJ25" s="1034"/>
      <c r="AK25" s="1035"/>
      <c r="AL25" s="1035"/>
      <c r="AM25" s="1035"/>
      <c r="AN25" s="1035"/>
      <c r="AO25" s="1035"/>
      <c r="AP25" s="1035"/>
      <c r="AQ25" s="1035"/>
      <c r="AR25" s="1035"/>
      <c r="AS25" s="1035"/>
      <c r="AT25" s="1035"/>
      <c r="AU25" s="1035"/>
      <c r="AV25" s="336"/>
      <c r="AW25" s="337"/>
      <c r="AX25" s="338"/>
      <c r="AY25" s="339"/>
      <c r="AZ25" s="340"/>
      <c r="BA25" s="341"/>
      <c r="BB25" s="342"/>
      <c r="BC25" s="340"/>
      <c r="BD25" s="343"/>
    </row>
    <row r="26" spans="1:56" ht="26.25" customHeight="1" thickTop="1" x14ac:dyDescent="0.2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AJ26" s="1034"/>
      <c r="AK26" s="1035"/>
      <c r="AL26" s="1035"/>
      <c r="AM26" s="1035"/>
      <c r="AN26" s="1035"/>
      <c r="AO26" s="1035"/>
      <c r="AP26" s="1035"/>
      <c r="AQ26" s="1035"/>
      <c r="AR26" s="1035"/>
      <c r="AS26" s="1035"/>
      <c r="AT26" s="1035"/>
      <c r="AU26" s="1035"/>
      <c r="AV26" s="336"/>
      <c r="AW26" s="337"/>
      <c r="AX26" s="338"/>
      <c r="AY26" s="339"/>
      <c r="AZ26" s="340"/>
      <c r="BA26" s="341"/>
      <c r="BB26" s="342"/>
      <c r="BC26" s="340"/>
      <c r="BD26" s="343"/>
    </row>
    <row r="27" spans="1:56" ht="26.25" customHeight="1" x14ac:dyDescent="0.2">
      <c r="A27" s="359" t="s">
        <v>112</v>
      </c>
      <c r="B27" s="1042" t="s">
        <v>111</v>
      </c>
      <c r="C27" s="1043"/>
      <c r="D27" s="1043"/>
      <c r="E27" s="1043"/>
      <c r="F27" s="1043"/>
      <c r="G27" s="1043"/>
      <c r="H27" s="1043"/>
      <c r="I27" s="360"/>
      <c r="J27" s="361"/>
      <c r="K27" s="362"/>
      <c r="L27" s="363"/>
      <c r="M27" s="364"/>
      <c r="N27" s="365"/>
      <c r="O27" s="366"/>
      <c r="P27" s="364"/>
      <c r="Q27" s="367"/>
      <c r="R27" s="368"/>
      <c r="S27" s="365"/>
      <c r="T27" s="366"/>
      <c r="U27" s="364"/>
      <c r="V27" s="365"/>
      <c r="W27" s="366"/>
      <c r="X27" s="364"/>
      <c r="Y27" s="367"/>
      <c r="Z27" s="368"/>
      <c r="AA27" s="364"/>
      <c r="AB27" s="365"/>
      <c r="AC27" s="366"/>
      <c r="AD27" s="364"/>
      <c r="AE27" s="365"/>
      <c r="AF27" s="366"/>
      <c r="AG27" s="364"/>
      <c r="AH27" s="369"/>
      <c r="AI27" s="193"/>
      <c r="AJ27" s="370"/>
      <c r="AK27" s="371"/>
      <c r="AL27" s="371"/>
      <c r="AM27" s="371"/>
      <c r="AN27" s="371"/>
      <c r="AO27" s="372"/>
      <c r="AP27" s="373"/>
      <c r="AQ27" s="372"/>
      <c r="AR27" s="373"/>
      <c r="AS27" s="371"/>
      <c r="AT27" s="371"/>
      <c r="AU27" s="372"/>
      <c r="AV27" s="336"/>
      <c r="AW27" s="337"/>
      <c r="AX27" s="338"/>
      <c r="AY27" s="339"/>
      <c r="AZ27" s="340"/>
      <c r="BA27" s="341"/>
      <c r="BB27" s="342"/>
      <c r="BC27" s="340"/>
      <c r="BD27" s="343"/>
    </row>
    <row r="28" spans="1:56" ht="26.25" customHeight="1" x14ac:dyDescent="0.2">
      <c r="A28" s="374" t="s">
        <v>110</v>
      </c>
      <c r="B28" s="1044" t="s">
        <v>109</v>
      </c>
      <c r="C28" s="1045"/>
      <c r="D28" s="1045"/>
      <c r="E28" s="1045"/>
      <c r="F28" s="1045"/>
      <c r="G28" s="1045"/>
      <c r="H28" s="1045"/>
      <c r="I28" s="375"/>
      <c r="J28" s="376"/>
      <c r="K28" s="377"/>
      <c r="L28" s="378"/>
      <c r="M28" s="379"/>
      <c r="N28" s="380"/>
      <c r="O28" s="381"/>
      <c r="P28" s="379"/>
      <c r="Q28" s="382"/>
      <c r="R28" s="383"/>
      <c r="S28" s="380"/>
      <c r="T28" s="381"/>
      <c r="U28" s="379"/>
      <c r="V28" s="380"/>
      <c r="W28" s="381"/>
      <c r="X28" s="379"/>
      <c r="Y28" s="382"/>
      <c r="Z28" s="383"/>
      <c r="AA28" s="379"/>
      <c r="AB28" s="380"/>
      <c r="AC28" s="381"/>
      <c r="AD28" s="379"/>
      <c r="AE28" s="380"/>
      <c r="AF28" s="381"/>
      <c r="AG28" s="379"/>
      <c r="AH28" s="384"/>
      <c r="AI28" s="193"/>
      <c r="AJ28" s="370"/>
      <c r="AK28" s="371"/>
      <c r="AL28" s="371"/>
      <c r="AM28" s="371"/>
      <c r="AN28" s="371"/>
      <c r="AO28" s="372"/>
      <c r="AP28" s="373"/>
      <c r="AQ28" s="372"/>
      <c r="AR28" s="373"/>
      <c r="AS28" s="371"/>
      <c r="AT28" s="371"/>
      <c r="AU28" s="372"/>
      <c r="AV28" s="336"/>
      <c r="AW28" s="337"/>
      <c r="AX28" s="338"/>
      <c r="AY28" s="339"/>
      <c r="AZ28" s="340"/>
      <c r="BA28" s="341"/>
      <c r="BB28" s="342"/>
      <c r="BC28" s="340"/>
      <c r="BD28" s="343"/>
    </row>
    <row r="29" spans="1:56" ht="26.25" customHeight="1" x14ac:dyDescent="0.2">
      <c r="A29" s="374" t="s">
        <v>108</v>
      </c>
      <c r="B29" s="1044" t="s">
        <v>107</v>
      </c>
      <c r="C29" s="1045"/>
      <c r="D29" s="1045"/>
      <c r="E29" s="1045"/>
      <c r="F29" s="1045"/>
      <c r="G29" s="1045"/>
      <c r="H29" s="1045"/>
      <c r="I29" s="375"/>
      <c r="J29" s="376"/>
      <c r="K29" s="377"/>
      <c r="L29" s="378"/>
      <c r="M29" s="379"/>
      <c r="N29" s="380"/>
      <c r="O29" s="381"/>
      <c r="P29" s="379"/>
      <c r="Q29" s="382"/>
      <c r="R29" s="383"/>
      <c r="S29" s="380"/>
      <c r="T29" s="381"/>
      <c r="U29" s="379"/>
      <c r="V29" s="380"/>
      <c r="W29" s="381"/>
      <c r="X29" s="379"/>
      <c r="Y29" s="382"/>
      <c r="Z29" s="383"/>
      <c r="AA29" s="379"/>
      <c r="AB29" s="380"/>
      <c r="AC29" s="381"/>
      <c r="AD29" s="379"/>
      <c r="AE29" s="380"/>
      <c r="AF29" s="381"/>
      <c r="AG29" s="379"/>
      <c r="AH29" s="384"/>
      <c r="AI29" s="193"/>
      <c r="AJ29" s="385"/>
      <c r="AK29" s="386"/>
      <c r="AL29" s="386"/>
      <c r="AM29" s="386"/>
      <c r="AN29" s="386"/>
      <c r="AO29" s="387"/>
      <c r="AP29" s="388"/>
      <c r="AQ29" s="387"/>
      <c r="AR29" s="388"/>
      <c r="AS29" s="386"/>
      <c r="AT29" s="386"/>
      <c r="AU29" s="387"/>
      <c r="AV29" s="389"/>
      <c r="AW29" s="376"/>
      <c r="AX29" s="377"/>
      <c r="AY29" s="378"/>
      <c r="AZ29" s="379"/>
      <c r="BA29" s="380"/>
      <c r="BB29" s="381"/>
      <c r="BC29" s="379"/>
      <c r="BD29" s="384"/>
    </row>
    <row r="30" spans="1:56" ht="11.25" customHeight="1" x14ac:dyDescent="0.2"/>
    <row r="31" spans="1:56" s="287" customFormat="1" ht="11.25" customHeight="1" x14ac:dyDescent="0.2">
      <c r="B31" s="390" t="s">
        <v>106</v>
      </c>
      <c r="C31" s="390" t="s">
        <v>105</v>
      </c>
      <c r="AA31" s="94"/>
      <c r="AB31" s="95"/>
      <c r="AC31" s="391"/>
      <c r="AD31" s="390"/>
      <c r="AG31" s="250"/>
      <c r="AH31" s="250"/>
      <c r="AI31" s="250"/>
      <c r="AJ31" s="299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</row>
    <row r="32" spans="1:56" s="287" customFormat="1" ht="11.25" customHeight="1" x14ac:dyDescent="0.2">
      <c r="B32" s="390"/>
      <c r="C32" s="390" t="s">
        <v>104</v>
      </c>
      <c r="AC32" s="390"/>
      <c r="AD32" s="390"/>
      <c r="AG32" s="250"/>
      <c r="AH32" s="250"/>
      <c r="AI32" s="250"/>
      <c r="AJ32" s="299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</row>
    <row r="33" spans="2:56" s="287" customFormat="1" ht="11.25" customHeight="1" x14ac:dyDescent="0.2">
      <c r="B33" s="390"/>
      <c r="C33" s="390" t="s">
        <v>103</v>
      </c>
      <c r="AC33" s="390"/>
      <c r="AD33" s="390"/>
      <c r="AG33" s="250"/>
      <c r="AH33" s="250"/>
      <c r="AI33" s="250"/>
      <c r="AJ33" s="299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</row>
    <row r="34" spans="2:56" s="287" customFormat="1" ht="11.25" customHeight="1" x14ac:dyDescent="0.2">
      <c r="B34" s="390"/>
      <c r="C34" s="390" t="s">
        <v>102</v>
      </c>
      <c r="AG34" s="250"/>
      <c r="AH34" s="250"/>
      <c r="AI34" s="250"/>
      <c r="AJ34" s="299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</row>
    <row r="35" spans="2:56" s="287" customFormat="1" x14ac:dyDescent="0.2">
      <c r="B35" s="390"/>
      <c r="C35" s="390" t="s">
        <v>101</v>
      </c>
      <c r="AG35" s="250"/>
      <c r="AH35" s="250"/>
      <c r="AI35" s="250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</row>
  </sheetData>
  <sheetProtection password="DCE6" sheet="1" objects="1" scenarios="1"/>
  <protectedRanges>
    <protectedRange password="EA76" sqref="AS1:AW1 AY1 BB1 AL5:BA11 AM12 AW12 E22" name="範囲1"/>
    <protectedRange sqref="AM17" name="請求者住所氏名・振込先等_1_1"/>
  </protectedRanges>
  <mergeCells count="93">
    <mergeCell ref="B27:H27"/>
    <mergeCell ref="B28:H28"/>
    <mergeCell ref="B29:H29"/>
    <mergeCell ref="E16:E17"/>
    <mergeCell ref="F16:F17"/>
    <mergeCell ref="H16:H17"/>
    <mergeCell ref="B25:H25"/>
    <mergeCell ref="B23:H23"/>
    <mergeCell ref="B22:D22"/>
    <mergeCell ref="E22:F22"/>
    <mergeCell ref="A16:D17"/>
    <mergeCell ref="G16:G17"/>
    <mergeCell ref="AJ25:AO25"/>
    <mergeCell ref="AP25:AQ25"/>
    <mergeCell ref="AR25:AU25"/>
    <mergeCell ref="AJ26:AO26"/>
    <mergeCell ref="AP26:AQ26"/>
    <mergeCell ref="AR26:AU26"/>
    <mergeCell ref="AJ23:AO23"/>
    <mergeCell ref="AP23:AQ23"/>
    <mergeCell ref="AR23:AU23"/>
    <mergeCell ref="B24:H24"/>
    <mergeCell ref="AJ24:AO24"/>
    <mergeCell ref="AP24:AQ24"/>
    <mergeCell ref="AR24:AU24"/>
    <mergeCell ref="AJ22:AO22"/>
    <mergeCell ref="AP22:AQ22"/>
    <mergeCell ref="AR22:AU22"/>
    <mergeCell ref="B20:H20"/>
    <mergeCell ref="AJ20:AO20"/>
    <mergeCell ref="AP20:AQ20"/>
    <mergeCell ref="AR20:AU20"/>
    <mergeCell ref="B21:H21"/>
    <mergeCell ref="AJ21:AO21"/>
    <mergeCell ref="AP21:AQ21"/>
    <mergeCell ref="AR21:AU21"/>
    <mergeCell ref="AX16:BD17"/>
    <mergeCell ref="AU17:AW17"/>
    <mergeCell ref="C19:D19"/>
    <mergeCell ref="I19:Q19"/>
    <mergeCell ref="R19:V19"/>
    <mergeCell ref="Z19:AH19"/>
    <mergeCell ref="AJ19:AO19"/>
    <mergeCell ref="AP19:AQ19"/>
    <mergeCell ref="AR19:AU19"/>
    <mergeCell ref="AV19:BD19"/>
    <mergeCell ref="M16:P17"/>
    <mergeCell ref="Q16:Z17"/>
    <mergeCell ref="AA16:AE17"/>
    <mergeCell ref="AI16:AL17"/>
    <mergeCell ref="AM16:AT17"/>
    <mergeCell ref="AU16:AW16"/>
    <mergeCell ref="K16:K17"/>
    <mergeCell ref="L16:L17"/>
    <mergeCell ref="I16:I17"/>
    <mergeCell ref="J16:J17"/>
    <mergeCell ref="AI12:AL12"/>
    <mergeCell ref="AM12:AS12"/>
    <mergeCell ref="AT12:AV12"/>
    <mergeCell ref="AW12:BC12"/>
    <mergeCell ref="AI13:AL15"/>
    <mergeCell ref="AM13:BD14"/>
    <mergeCell ref="AM15:BD15"/>
    <mergeCell ref="M8:M10"/>
    <mergeCell ref="N8:N10"/>
    <mergeCell ref="O8:O10"/>
    <mergeCell ref="BC8:BC10"/>
    <mergeCell ref="AI10:AK11"/>
    <mergeCell ref="AL10:BA11"/>
    <mergeCell ref="AI7:AK9"/>
    <mergeCell ref="AL7:BA9"/>
    <mergeCell ref="J8:J10"/>
    <mergeCell ref="K8:K10"/>
    <mergeCell ref="L8:L10"/>
    <mergeCell ref="A3:C3"/>
    <mergeCell ref="D3:G3"/>
    <mergeCell ref="K6:L6"/>
    <mergeCell ref="A8:E11"/>
    <mergeCell ref="F8:F10"/>
    <mergeCell ref="G8:G10"/>
    <mergeCell ref="H8:H10"/>
    <mergeCell ref="I8:I10"/>
    <mergeCell ref="BB1:BC1"/>
    <mergeCell ref="AI3:AS3"/>
    <mergeCell ref="AI4:AK4"/>
    <mergeCell ref="AL4:AO4"/>
    <mergeCell ref="AI5:AK6"/>
    <mergeCell ref="AL5:BA6"/>
    <mergeCell ref="V2:Z3"/>
    <mergeCell ref="T1:AB1"/>
    <mergeCell ref="AS1:AU1"/>
    <mergeCell ref="AV1:AW1"/>
    <mergeCell ref="AY1:AZ1"/>
  </mergeCells>
  <phoneticPr fontId="15"/>
  <dataValidations count="3">
    <dataValidation imeMode="halfKatakana" allowBlank="1" showInputMessage="1" showErrorMessage="1" sqref="AM13:BD14" xr:uid="{00000000-0002-0000-0400-000000000000}"/>
    <dataValidation type="whole" operator="lessThanOrEqual" allowBlank="1" showInputMessage="1" showErrorMessage="1" error="数値が適正でありません" sqref="E22:F22" xr:uid="{00000000-0002-0000-0400-000001000000}">
      <formula1>100</formula1>
    </dataValidation>
    <dataValidation type="list" allowBlank="1" showInputMessage="1" showErrorMessage="1" sqref="BG2" xr:uid="{00000000-0002-0000-0400-000002000000}">
      <formula1>$BG$1:$BG$2</formula1>
    </dataValidation>
  </dataValidations>
  <pageMargins left="0.6692913385826772" right="0.27559055118110237" top="0.6692913385826772" bottom="0.39370078740157483" header="0.19685039370078741" footer="0.19685039370078741"/>
  <pageSetup paperSize="9" scale="96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270"/>
  <sheetViews>
    <sheetView view="pageBreakPreview" topLeftCell="A28" zoomScaleNormal="100" zoomScaleSheetLayoutView="100" workbookViewId="0">
      <selection activeCell="Z12" sqref="Z12"/>
    </sheetView>
  </sheetViews>
  <sheetFormatPr defaultColWidth="9" defaultRowHeight="13.2" x14ac:dyDescent="0.2"/>
  <cols>
    <col min="1" max="3" width="3.77734375" style="1" customWidth="1"/>
    <col min="4" max="4" width="4.33203125" style="1" customWidth="1"/>
    <col min="5" max="34" width="2.44140625" style="1" customWidth="1"/>
    <col min="35" max="36" width="1.33203125" style="1" customWidth="1"/>
    <col min="37" max="41" width="2.44140625" style="1" customWidth="1"/>
    <col min="42" max="42" width="4.44140625" style="1" customWidth="1"/>
    <col min="43" max="43" width="2.44140625" style="1" customWidth="1"/>
    <col min="44" max="46" width="1.6640625" style="1" customWidth="1"/>
    <col min="47" max="58" width="2.44140625" style="1" customWidth="1"/>
    <col min="59" max="16384" width="9" style="1"/>
  </cols>
  <sheetData>
    <row r="1" spans="1:56" s="287" customFormat="1" ht="24" customHeight="1" x14ac:dyDescent="0.2">
      <c r="R1" s="392"/>
      <c r="S1" s="392"/>
      <c r="T1" s="1073" t="s">
        <v>159</v>
      </c>
      <c r="U1" s="1073"/>
      <c r="V1" s="1073"/>
      <c r="W1" s="1073"/>
      <c r="X1" s="1073"/>
      <c r="Y1" s="1073"/>
      <c r="Z1" s="1073"/>
      <c r="AA1" s="1073"/>
      <c r="AB1" s="1073"/>
      <c r="AS1" s="1074" t="s">
        <v>97</v>
      </c>
      <c r="AT1" s="1074"/>
      <c r="AU1" s="1074"/>
      <c r="AV1" s="1070"/>
      <c r="AW1" s="1070"/>
      <c r="AX1" s="393" t="s">
        <v>158</v>
      </c>
      <c r="AY1" s="1070"/>
      <c r="AZ1" s="1070"/>
      <c r="BA1" s="393" t="s">
        <v>157</v>
      </c>
      <c r="BB1" s="1070"/>
      <c r="BC1" s="1070"/>
      <c r="BD1" s="393" t="s">
        <v>156</v>
      </c>
    </row>
    <row r="2" spans="1:56" s="287" customFormat="1" ht="9.75" customHeight="1" thickBot="1" x14ac:dyDescent="0.25">
      <c r="T2" s="394"/>
      <c r="U2" s="394"/>
      <c r="V2" s="1071" t="s">
        <v>177</v>
      </c>
      <c r="W2" s="1071"/>
      <c r="X2" s="1071"/>
      <c r="Y2" s="1071"/>
      <c r="Z2" s="1071"/>
      <c r="AA2" s="394"/>
      <c r="AB2" s="394"/>
    </row>
    <row r="3" spans="1:56" s="287" customFormat="1" ht="18" customHeight="1" thickTop="1" x14ac:dyDescent="0.2">
      <c r="A3" s="1068" t="s">
        <v>154</v>
      </c>
      <c r="B3" s="1068"/>
      <c r="C3" s="1068"/>
      <c r="D3" s="1069" t="s">
        <v>153</v>
      </c>
      <c r="E3" s="1069"/>
      <c r="F3" s="1069"/>
      <c r="G3" s="1069"/>
      <c r="H3" s="395" t="s">
        <v>152</v>
      </c>
      <c r="V3" s="1072"/>
      <c r="W3" s="1072"/>
      <c r="X3" s="1072"/>
      <c r="Y3" s="1072"/>
      <c r="Z3" s="1072"/>
      <c r="AI3" s="585" t="s">
        <v>151</v>
      </c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7"/>
      <c r="AU3" s="7"/>
      <c r="AV3" s="7"/>
      <c r="AW3" s="7"/>
      <c r="AX3" s="7"/>
      <c r="AY3" s="7"/>
      <c r="AZ3" s="7"/>
      <c r="BA3" s="7"/>
      <c r="BB3" s="7"/>
      <c r="BC3" s="7"/>
      <c r="BD3" s="8"/>
    </row>
    <row r="4" spans="1:56" s="287" customFormat="1" ht="15" customHeight="1" x14ac:dyDescent="0.2">
      <c r="A4" s="396"/>
      <c r="B4" s="396"/>
      <c r="C4" s="396"/>
      <c r="D4" s="397"/>
      <c r="E4" s="397"/>
      <c r="F4" s="397"/>
      <c r="G4" s="397"/>
      <c r="H4" s="395"/>
      <c r="V4" s="398"/>
      <c r="W4" s="398"/>
      <c r="X4" s="398"/>
      <c r="Y4" s="398"/>
      <c r="Z4" s="398"/>
      <c r="AI4" s="567" t="s">
        <v>150</v>
      </c>
      <c r="AJ4" s="1075"/>
      <c r="AK4" s="1075"/>
      <c r="AL4" s="1076"/>
      <c r="AM4" s="1076"/>
      <c r="AN4" s="1076"/>
      <c r="AO4" s="1076"/>
      <c r="AP4" s="399"/>
      <c r="AQ4" s="399"/>
      <c r="AR4" s="399"/>
      <c r="AS4" s="399"/>
      <c r="AT4" s="4"/>
      <c r="AU4" s="4"/>
      <c r="AV4" s="4"/>
      <c r="AW4" s="4"/>
      <c r="AX4" s="4"/>
      <c r="AY4" s="4"/>
      <c r="AZ4" s="4"/>
      <c r="BA4" s="4"/>
      <c r="BB4" s="4"/>
      <c r="BC4" s="4"/>
      <c r="BD4" s="13"/>
    </row>
    <row r="5" spans="1:56" s="287" customFormat="1" x14ac:dyDescent="0.2">
      <c r="A5" s="400" t="s">
        <v>149</v>
      </c>
      <c r="AI5" s="1077" t="s">
        <v>148</v>
      </c>
      <c r="AJ5" s="1078"/>
      <c r="AK5" s="1078"/>
      <c r="AL5" s="1079"/>
      <c r="AM5" s="1079"/>
      <c r="AN5" s="1079"/>
      <c r="AO5" s="1079"/>
      <c r="AP5" s="1079"/>
      <c r="AQ5" s="1079"/>
      <c r="AR5" s="1079"/>
      <c r="AS5" s="1079"/>
      <c r="AT5" s="1079"/>
      <c r="AU5" s="1079"/>
      <c r="AV5" s="1079"/>
      <c r="AW5" s="1079"/>
      <c r="AX5" s="1079"/>
      <c r="AY5" s="1079"/>
      <c r="AZ5" s="1079"/>
      <c r="BA5" s="1079"/>
      <c r="BB5" s="237"/>
      <c r="BC5" s="237"/>
      <c r="BD5" s="10"/>
    </row>
    <row r="6" spans="1:56" s="287" customFormat="1" ht="10.5" customHeight="1" x14ac:dyDescent="0.2">
      <c r="A6" s="400"/>
      <c r="J6" s="401"/>
      <c r="K6" s="402"/>
      <c r="L6" s="402"/>
      <c r="Q6" s="94"/>
      <c r="AI6" s="1077"/>
      <c r="AJ6" s="1078"/>
      <c r="AK6" s="1078"/>
      <c r="AL6" s="1079"/>
      <c r="AM6" s="1079"/>
      <c r="AN6" s="1079"/>
      <c r="AO6" s="1079"/>
      <c r="AP6" s="1079"/>
      <c r="AQ6" s="1079"/>
      <c r="AR6" s="1079"/>
      <c r="AS6" s="1079"/>
      <c r="AT6" s="1079"/>
      <c r="AU6" s="1079"/>
      <c r="AV6" s="1079"/>
      <c r="AW6" s="1079"/>
      <c r="AX6" s="1079"/>
      <c r="AY6" s="1079"/>
      <c r="AZ6" s="1079"/>
      <c r="BA6" s="1079"/>
      <c r="BB6" s="237"/>
      <c r="BC6" s="4"/>
      <c r="BD6" s="13"/>
    </row>
    <row r="7" spans="1:56" s="287" customFormat="1" ht="7.5" customHeight="1" thickBot="1" x14ac:dyDescent="0.25">
      <c r="A7" s="403"/>
      <c r="B7" s="403"/>
      <c r="C7" s="403"/>
      <c r="D7" s="403"/>
      <c r="E7" s="403"/>
      <c r="F7" s="403"/>
      <c r="G7" s="403"/>
      <c r="H7" s="403"/>
      <c r="I7" s="404"/>
      <c r="J7" s="404"/>
      <c r="K7" s="403"/>
      <c r="L7" s="403"/>
      <c r="M7" s="403"/>
      <c r="N7" s="403"/>
      <c r="O7" s="403"/>
      <c r="P7" s="403"/>
      <c r="Q7" s="403"/>
      <c r="AI7" s="1077" t="s">
        <v>147</v>
      </c>
      <c r="AJ7" s="1078"/>
      <c r="AK7" s="1078"/>
      <c r="AL7" s="1080"/>
      <c r="AM7" s="1080"/>
      <c r="AN7" s="1080"/>
      <c r="AO7" s="1080"/>
      <c r="AP7" s="1080"/>
      <c r="AQ7" s="1080"/>
      <c r="AR7" s="1080"/>
      <c r="AS7" s="1080"/>
      <c r="AT7" s="1080"/>
      <c r="AU7" s="1080"/>
      <c r="AV7" s="1080"/>
      <c r="AW7" s="1080"/>
      <c r="AX7" s="1080"/>
      <c r="AY7" s="1080"/>
      <c r="AZ7" s="1080"/>
      <c r="BA7" s="1080"/>
      <c r="BB7" s="237"/>
      <c r="BC7" s="4"/>
      <c r="BD7" s="13"/>
    </row>
    <row r="8" spans="1:56" s="287" customFormat="1" ht="9" customHeight="1" thickTop="1" x14ac:dyDescent="0.2">
      <c r="A8" s="1081" t="s">
        <v>146</v>
      </c>
      <c r="B8" s="1055"/>
      <c r="C8" s="1055"/>
      <c r="D8" s="1055"/>
      <c r="E8" s="1082"/>
      <c r="F8" s="841" t="s">
        <v>180</v>
      </c>
      <c r="G8" s="824" t="s">
        <v>180</v>
      </c>
      <c r="H8" s="824" t="s">
        <v>180</v>
      </c>
      <c r="I8" s="824" t="s">
        <v>180</v>
      </c>
      <c r="J8" s="824" t="s">
        <v>180</v>
      </c>
      <c r="K8" s="824" t="s">
        <v>180</v>
      </c>
      <c r="L8" s="824" t="s">
        <v>180</v>
      </c>
      <c r="M8" s="824" t="s">
        <v>180</v>
      </c>
      <c r="N8" s="824" t="s">
        <v>180</v>
      </c>
      <c r="O8" s="826" t="s">
        <v>180</v>
      </c>
      <c r="P8" s="405"/>
      <c r="Q8" s="405"/>
      <c r="AI8" s="1077"/>
      <c r="AJ8" s="1078"/>
      <c r="AK8" s="1078"/>
      <c r="AL8" s="1080"/>
      <c r="AM8" s="1080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  <c r="AZ8" s="1080"/>
      <c r="BA8" s="1080"/>
      <c r="BB8" s="237"/>
      <c r="BC8" s="563" t="s">
        <v>145</v>
      </c>
      <c r="BD8" s="13"/>
    </row>
    <row r="9" spans="1:56" s="287" customFormat="1" ht="9" customHeight="1" x14ac:dyDescent="0.2">
      <c r="A9" s="1083"/>
      <c r="B9" s="1084"/>
      <c r="C9" s="1084"/>
      <c r="D9" s="1084"/>
      <c r="E9" s="1085"/>
      <c r="F9" s="842"/>
      <c r="G9" s="825"/>
      <c r="H9" s="825"/>
      <c r="I9" s="825"/>
      <c r="J9" s="825"/>
      <c r="K9" s="825"/>
      <c r="L9" s="825"/>
      <c r="M9" s="825"/>
      <c r="N9" s="825"/>
      <c r="O9" s="827"/>
      <c r="P9" s="405"/>
      <c r="Q9" s="405"/>
      <c r="AI9" s="1077"/>
      <c r="AJ9" s="1078"/>
      <c r="AK9" s="1078"/>
      <c r="AL9" s="1080"/>
      <c r="AM9" s="1080"/>
      <c r="AN9" s="1080"/>
      <c r="AO9" s="1080"/>
      <c r="AP9" s="1080"/>
      <c r="AQ9" s="1080"/>
      <c r="AR9" s="1080"/>
      <c r="AS9" s="1080"/>
      <c r="AT9" s="1080"/>
      <c r="AU9" s="1080"/>
      <c r="AV9" s="1080"/>
      <c r="AW9" s="1080"/>
      <c r="AX9" s="1080"/>
      <c r="AY9" s="1080"/>
      <c r="AZ9" s="1080"/>
      <c r="BA9" s="1080"/>
      <c r="BB9" s="237"/>
      <c r="BC9" s="563"/>
      <c r="BD9" s="13"/>
    </row>
    <row r="10" spans="1:56" s="287" customFormat="1" ht="9" customHeight="1" x14ac:dyDescent="0.2">
      <c r="A10" s="1083"/>
      <c r="B10" s="1084"/>
      <c r="C10" s="1084"/>
      <c r="D10" s="1084"/>
      <c r="E10" s="1085"/>
      <c r="F10" s="842"/>
      <c r="G10" s="825"/>
      <c r="H10" s="825"/>
      <c r="I10" s="825"/>
      <c r="J10" s="825"/>
      <c r="K10" s="825"/>
      <c r="L10" s="825"/>
      <c r="M10" s="825"/>
      <c r="N10" s="825"/>
      <c r="O10" s="827"/>
      <c r="P10" s="405"/>
      <c r="Q10" s="405"/>
      <c r="AI10" s="1077" t="s">
        <v>144</v>
      </c>
      <c r="AJ10" s="1078"/>
      <c r="AK10" s="1078"/>
      <c r="AL10" s="1089"/>
      <c r="AM10" s="1089"/>
      <c r="AN10" s="1089"/>
      <c r="AO10" s="1089"/>
      <c r="AP10" s="1089"/>
      <c r="AQ10" s="1089"/>
      <c r="AR10" s="1089"/>
      <c r="AS10" s="1089"/>
      <c r="AT10" s="1089"/>
      <c r="AU10" s="1089"/>
      <c r="AV10" s="1089"/>
      <c r="AW10" s="1089"/>
      <c r="AX10" s="1089"/>
      <c r="AY10" s="1089"/>
      <c r="AZ10" s="1089"/>
      <c r="BA10" s="1089"/>
      <c r="BB10" s="237"/>
      <c r="BC10" s="563"/>
      <c r="BD10" s="13"/>
    </row>
    <row r="11" spans="1:56" s="287" customFormat="1" ht="9" customHeight="1" thickBot="1" x14ac:dyDescent="0.25">
      <c r="A11" s="1086"/>
      <c r="B11" s="1087"/>
      <c r="C11" s="1087"/>
      <c r="D11" s="1087"/>
      <c r="E11" s="1088"/>
      <c r="F11" s="406"/>
      <c r="G11" s="407"/>
      <c r="H11" s="408"/>
      <c r="I11" s="409"/>
      <c r="J11" s="407"/>
      <c r="K11" s="408"/>
      <c r="L11" s="409"/>
      <c r="M11" s="407"/>
      <c r="N11" s="408"/>
      <c r="O11" s="410"/>
      <c r="P11" s="405"/>
      <c r="Q11" s="405"/>
      <c r="AI11" s="1077"/>
      <c r="AJ11" s="1078"/>
      <c r="AK11" s="1078"/>
      <c r="AL11" s="1089"/>
      <c r="AM11" s="1089"/>
      <c r="AN11" s="1089"/>
      <c r="AO11" s="1089"/>
      <c r="AP11" s="1089"/>
      <c r="AQ11" s="1089"/>
      <c r="AR11" s="1089"/>
      <c r="AS11" s="1089"/>
      <c r="AT11" s="1089"/>
      <c r="AU11" s="1089"/>
      <c r="AV11" s="1089"/>
      <c r="AW11" s="1089"/>
      <c r="AX11" s="1089"/>
      <c r="AY11" s="1089"/>
      <c r="AZ11" s="1089"/>
      <c r="BA11" s="1089"/>
      <c r="BB11" s="237"/>
      <c r="BC11" s="4"/>
      <c r="BD11" s="13"/>
    </row>
    <row r="12" spans="1:56" s="287" customFormat="1" ht="13.5" customHeight="1" thickTop="1" x14ac:dyDescent="0.2">
      <c r="A12" s="404"/>
      <c r="B12" s="404"/>
      <c r="C12" s="404"/>
      <c r="D12" s="404"/>
      <c r="E12" s="404"/>
      <c r="F12" s="403"/>
      <c r="G12" s="403"/>
      <c r="H12" s="403"/>
      <c r="I12" s="404"/>
      <c r="J12" s="404"/>
      <c r="K12" s="403"/>
      <c r="L12" s="403"/>
      <c r="M12" s="403"/>
      <c r="N12" s="403"/>
      <c r="O12" s="405"/>
      <c r="P12" s="405"/>
      <c r="Q12" s="405"/>
      <c r="AI12" s="1102" t="s">
        <v>143</v>
      </c>
      <c r="AJ12" s="1103"/>
      <c r="AK12" s="1103"/>
      <c r="AL12" s="1103"/>
      <c r="AM12" s="1104"/>
      <c r="AN12" s="1104"/>
      <c r="AO12" s="1104"/>
      <c r="AP12" s="1104"/>
      <c r="AQ12" s="1104"/>
      <c r="AR12" s="1104"/>
      <c r="AS12" s="1104"/>
      <c r="AT12" s="1103" t="s">
        <v>142</v>
      </c>
      <c r="AU12" s="1103"/>
      <c r="AV12" s="1103"/>
      <c r="AW12" s="1104"/>
      <c r="AX12" s="1104"/>
      <c r="AY12" s="1104"/>
      <c r="AZ12" s="1104"/>
      <c r="BA12" s="1104"/>
      <c r="BB12" s="1104"/>
      <c r="BC12" s="1104"/>
      <c r="BD12" s="13"/>
    </row>
    <row r="13" spans="1:56" s="287" customFormat="1" ht="4.5" customHeight="1" x14ac:dyDescent="0.2">
      <c r="AI13" s="564" t="s">
        <v>141</v>
      </c>
      <c r="AJ13" s="565"/>
      <c r="AK13" s="565"/>
      <c r="AL13" s="566"/>
      <c r="AM13" s="544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6"/>
    </row>
    <row r="14" spans="1:56" s="287" customFormat="1" ht="7.5" customHeight="1" x14ac:dyDescent="0.2">
      <c r="AI14" s="567"/>
      <c r="AJ14" s="568"/>
      <c r="AK14" s="568"/>
      <c r="AL14" s="569"/>
      <c r="AM14" s="547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9"/>
    </row>
    <row r="15" spans="1:56" s="287" customFormat="1" ht="17.25" customHeight="1" thickBot="1" x14ac:dyDescent="0.25">
      <c r="AI15" s="570"/>
      <c r="AJ15" s="571"/>
      <c r="AK15" s="571"/>
      <c r="AL15" s="572"/>
      <c r="AM15" s="550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2"/>
    </row>
    <row r="16" spans="1:56" s="287" customFormat="1" ht="18" customHeight="1" thickTop="1" x14ac:dyDescent="0.2">
      <c r="A16" s="1105" t="s">
        <v>140</v>
      </c>
      <c r="B16" s="1056"/>
      <c r="C16" s="1056"/>
      <c r="D16" s="1056"/>
      <c r="E16" s="1107"/>
      <c r="F16" s="1108"/>
      <c r="G16" s="1111" t="s">
        <v>139</v>
      </c>
      <c r="H16" s="1113"/>
      <c r="I16" s="1113"/>
      <c r="J16" s="1113"/>
      <c r="K16" s="1115" t="s">
        <v>139</v>
      </c>
      <c r="L16" s="1117"/>
      <c r="M16" s="1055" t="s">
        <v>138</v>
      </c>
      <c r="N16" s="1056"/>
      <c r="O16" s="1056"/>
      <c r="P16" s="1056"/>
      <c r="Q16" s="1058"/>
      <c r="R16" s="1059"/>
      <c r="S16" s="1059"/>
      <c r="T16" s="1059"/>
      <c r="U16" s="1059"/>
      <c r="V16" s="1059"/>
      <c r="W16" s="1059"/>
      <c r="X16" s="1059"/>
      <c r="Y16" s="1059"/>
      <c r="Z16" s="1059"/>
      <c r="AA16" s="1062"/>
      <c r="AB16" s="1063"/>
      <c r="AC16" s="1063"/>
      <c r="AD16" s="1063"/>
      <c r="AE16" s="1064"/>
      <c r="AI16" s="482" t="s">
        <v>137</v>
      </c>
      <c r="AJ16" s="483"/>
      <c r="AK16" s="483"/>
      <c r="AL16" s="484"/>
      <c r="AM16" s="553"/>
      <c r="AN16" s="554"/>
      <c r="AO16" s="554"/>
      <c r="AP16" s="554"/>
      <c r="AQ16" s="554"/>
      <c r="AR16" s="554"/>
      <c r="AS16" s="554"/>
      <c r="AT16" s="555"/>
      <c r="AU16" s="764" t="s">
        <v>136</v>
      </c>
      <c r="AV16" s="764"/>
      <c r="AW16" s="764"/>
      <c r="AX16" s="499"/>
      <c r="AY16" s="500"/>
      <c r="AZ16" s="500"/>
      <c r="BA16" s="500"/>
      <c r="BB16" s="500"/>
      <c r="BC16" s="500"/>
      <c r="BD16" s="501"/>
    </row>
    <row r="17" spans="1:56" s="287" customFormat="1" ht="18" customHeight="1" thickBot="1" x14ac:dyDescent="0.25">
      <c r="A17" s="1106"/>
      <c r="B17" s="1057"/>
      <c r="C17" s="1057"/>
      <c r="D17" s="1057"/>
      <c r="E17" s="1109"/>
      <c r="F17" s="1110"/>
      <c r="G17" s="1112"/>
      <c r="H17" s="1114"/>
      <c r="I17" s="1114"/>
      <c r="J17" s="1114"/>
      <c r="K17" s="1116"/>
      <c r="L17" s="1118"/>
      <c r="M17" s="1057"/>
      <c r="N17" s="1057"/>
      <c r="O17" s="1057"/>
      <c r="P17" s="1057"/>
      <c r="Q17" s="1060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5"/>
      <c r="AB17" s="1066"/>
      <c r="AC17" s="1066"/>
      <c r="AD17" s="1066"/>
      <c r="AE17" s="1067"/>
      <c r="AI17" s="485"/>
      <c r="AJ17" s="486"/>
      <c r="AK17" s="486"/>
      <c r="AL17" s="487"/>
      <c r="AM17" s="556"/>
      <c r="AN17" s="557"/>
      <c r="AO17" s="557"/>
      <c r="AP17" s="557"/>
      <c r="AQ17" s="557"/>
      <c r="AR17" s="557"/>
      <c r="AS17" s="557"/>
      <c r="AT17" s="558"/>
      <c r="AU17" s="1014" t="s">
        <v>179</v>
      </c>
      <c r="AV17" s="1015"/>
      <c r="AW17" s="1016"/>
      <c r="AX17" s="502"/>
      <c r="AY17" s="503"/>
      <c r="AZ17" s="503"/>
      <c r="BA17" s="503"/>
      <c r="BB17" s="503"/>
      <c r="BC17" s="503"/>
      <c r="BD17" s="504"/>
    </row>
    <row r="18" spans="1:56" s="287" customFormat="1" ht="10.5" customHeight="1" thickTop="1" thickBot="1" x14ac:dyDescent="0.25"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56" ht="23.25" customHeight="1" thickTop="1" x14ac:dyDescent="0.2">
      <c r="A19" s="106" t="s">
        <v>167</v>
      </c>
      <c r="B19" s="235" t="s">
        <v>156</v>
      </c>
      <c r="C19" s="459" t="s">
        <v>166</v>
      </c>
      <c r="D19" s="460"/>
      <c r="E19" s="460"/>
      <c r="F19" s="460"/>
      <c r="G19" s="460"/>
      <c r="H19" s="460"/>
      <c r="I19" s="460"/>
      <c r="J19" s="460"/>
      <c r="K19" s="460"/>
      <c r="L19" s="460"/>
      <c r="M19" s="478"/>
      <c r="N19" s="459" t="s">
        <v>128</v>
      </c>
      <c r="O19" s="460"/>
      <c r="P19" s="478"/>
      <c r="Q19" s="459" t="s">
        <v>165</v>
      </c>
      <c r="R19" s="460"/>
      <c r="S19" s="478"/>
      <c r="T19" s="459" t="s">
        <v>127</v>
      </c>
      <c r="U19" s="460"/>
      <c r="V19" s="460"/>
      <c r="W19" s="460"/>
      <c r="X19" s="460"/>
      <c r="Y19" s="478"/>
      <c r="Z19" s="459" t="s">
        <v>164</v>
      </c>
      <c r="AA19" s="460"/>
      <c r="AB19" s="460"/>
      <c r="AC19" s="460"/>
      <c r="AD19" s="460"/>
      <c r="AE19" s="460"/>
      <c r="AF19" s="460"/>
      <c r="AG19" s="460"/>
      <c r="AH19" s="478"/>
      <c r="AI19" s="459" t="s">
        <v>163</v>
      </c>
      <c r="AJ19" s="460"/>
      <c r="AK19" s="460"/>
      <c r="AL19" s="460"/>
      <c r="AM19" s="460"/>
      <c r="AN19" s="461"/>
      <c r="AO19" s="108"/>
      <c r="AP19" s="1090" t="s">
        <v>162</v>
      </c>
      <c r="AQ19" s="1091"/>
      <c r="AR19" s="1091"/>
      <c r="AS19" s="1091"/>
      <c r="AT19" s="1091"/>
      <c r="AU19" s="1091"/>
      <c r="AV19" s="1091"/>
      <c r="AW19" s="1091"/>
      <c r="AX19" s="1091"/>
      <c r="AY19" s="1091"/>
      <c r="AZ19" s="1091"/>
      <c r="BA19" s="1091"/>
      <c r="BB19" s="1091"/>
      <c r="BC19" s="1091"/>
      <c r="BD19" s="1092"/>
    </row>
    <row r="20" spans="1:56" ht="22.5" customHeight="1" x14ac:dyDescent="0.2">
      <c r="A20" s="109"/>
      <c r="B20" s="110"/>
      <c r="C20" s="1093"/>
      <c r="D20" s="1094"/>
      <c r="E20" s="1094"/>
      <c r="F20" s="1094"/>
      <c r="G20" s="1094"/>
      <c r="H20" s="1094"/>
      <c r="I20" s="1094"/>
      <c r="J20" s="1094"/>
      <c r="K20" s="1094"/>
      <c r="L20" s="1094"/>
      <c r="M20" s="1095"/>
      <c r="N20" s="594"/>
      <c r="O20" s="595"/>
      <c r="P20" s="596"/>
      <c r="Q20" s="594"/>
      <c r="R20" s="595"/>
      <c r="S20" s="596"/>
      <c r="T20" s="411"/>
      <c r="U20" s="412"/>
      <c r="V20" s="413"/>
      <c r="W20" s="414"/>
      <c r="X20" s="412"/>
      <c r="Y20" s="415"/>
      <c r="Z20" s="411"/>
      <c r="AA20" s="412"/>
      <c r="AB20" s="413"/>
      <c r="AC20" s="414"/>
      <c r="AD20" s="412"/>
      <c r="AE20" s="413"/>
      <c r="AF20" s="414"/>
      <c r="AG20" s="412"/>
      <c r="AH20" s="415"/>
      <c r="AI20" s="600"/>
      <c r="AJ20" s="601"/>
      <c r="AK20" s="601"/>
      <c r="AL20" s="601"/>
      <c r="AM20" s="601"/>
      <c r="AN20" s="602"/>
      <c r="AO20" s="108"/>
      <c r="AP20" s="1096"/>
      <c r="AQ20" s="1097"/>
      <c r="AR20" s="1097"/>
      <c r="AS20" s="1097"/>
      <c r="AT20" s="1098"/>
      <c r="AU20" s="1099"/>
      <c r="AV20" s="1100"/>
      <c r="AW20" s="1100"/>
      <c r="AX20" s="1100"/>
      <c r="AY20" s="1100"/>
      <c r="AZ20" s="1100"/>
      <c r="BA20" s="1100"/>
      <c r="BB20" s="1100"/>
      <c r="BC20" s="1100"/>
      <c r="BD20" s="1101"/>
    </row>
    <row r="21" spans="1:56" ht="22.5" customHeight="1" x14ac:dyDescent="0.2">
      <c r="A21" s="109"/>
      <c r="B21" s="110"/>
      <c r="C21" s="1093"/>
      <c r="D21" s="1094"/>
      <c r="E21" s="1094"/>
      <c r="F21" s="1094"/>
      <c r="G21" s="1094"/>
      <c r="H21" s="1094"/>
      <c r="I21" s="1094"/>
      <c r="J21" s="1094"/>
      <c r="K21" s="1094"/>
      <c r="L21" s="1094"/>
      <c r="M21" s="1095"/>
      <c r="N21" s="594"/>
      <c r="O21" s="595"/>
      <c r="P21" s="596"/>
      <c r="Q21" s="594"/>
      <c r="R21" s="595"/>
      <c r="S21" s="596"/>
      <c r="T21" s="411"/>
      <c r="U21" s="412"/>
      <c r="V21" s="413"/>
      <c r="W21" s="414"/>
      <c r="X21" s="412"/>
      <c r="Y21" s="415"/>
      <c r="Z21" s="411"/>
      <c r="AA21" s="412"/>
      <c r="AB21" s="413"/>
      <c r="AC21" s="414"/>
      <c r="AD21" s="412"/>
      <c r="AE21" s="413"/>
      <c r="AF21" s="414"/>
      <c r="AG21" s="412"/>
      <c r="AH21" s="415"/>
      <c r="AI21" s="600"/>
      <c r="AJ21" s="601"/>
      <c r="AK21" s="601"/>
      <c r="AL21" s="601"/>
      <c r="AM21" s="601"/>
      <c r="AN21" s="602"/>
      <c r="AO21" s="108"/>
      <c r="AP21" s="1096"/>
      <c r="AQ21" s="1097"/>
      <c r="AR21" s="1097"/>
      <c r="AS21" s="1097"/>
      <c r="AT21" s="1098"/>
      <c r="AU21" s="1099"/>
      <c r="AV21" s="1100"/>
      <c r="AW21" s="1100"/>
      <c r="AX21" s="1100"/>
      <c r="AY21" s="1100"/>
      <c r="AZ21" s="1100"/>
      <c r="BA21" s="1100"/>
      <c r="BB21" s="1100"/>
      <c r="BC21" s="1100"/>
      <c r="BD21" s="1101"/>
    </row>
    <row r="22" spans="1:56" ht="22.5" customHeight="1" x14ac:dyDescent="0.2">
      <c r="A22" s="109"/>
      <c r="B22" s="110"/>
      <c r="C22" s="1093"/>
      <c r="D22" s="1094"/>
      <c r="E22" s="1094"/>
      <c r="F22" s="1094"/>
      <c r="G22" s="1094"/>
      <c r="H22" s="1094"/>
      <c r="I22" s="1094"/>
      <c r="J22" s="1094"/>
      <c r="K22" s="1094"/>
      <c r="L22" s="1094"/>
      <c r="M22" s="1095"/>
      <c r="N22" s="594"/>
      <c r="O22" s="595"/>
      <c r="P22" s="596"/>
      <c r="Q22" s="594"/>
      <c r="R22" s="595"/>
      <c r="S22" s="596"/>
      <c r="T22" s="411"/>
      <c r="U22" s="412"/>
      <c r="V22" s="413"/>
      <c r="W22" s="414"/>
      <c r="X22" s="412"/>
      <c r="Y22" s="415"/>
      <c r="Z22" s="411"/>
      <c r="AA22" s="412"/>
      <c r="AB22" s="413"/>
      <c r="AC22" s="414"/>
      <c r="AD22" s="412"/>
      <c r="AE22" s="413"/>
      <c r="AF22" s="414"/>
      <c r="AG22" s="412"/>
      <c r="AH22" s="415"/>
      <c r="AI22" s="600"/>
      <c r="AJ22" s="601"/>
      <c r="AK22" s="601"/>
      <c r="AL22" s="601"/>
      <c r="AM22" s="601"/>
      <c r="AN22" s="602"/>
      <c r="AO22" s="108"/>
      <c r="AP22" s="1096"/>
      <c r="AQ22" s="1097"/>
      <c r="AR22" s="1097"/>
      <c r="AS22" s="1097"/>
      <c r="AT22" s="1098"/>
      <c r="AU22" s="1099"/>
      <c r="AV22" s="1100"/>
      <c r="AW22" s="1100"/>
      <c r="AX22" s="1100"/>
      <c r="AY22" s="1100"/>
      <c r="AZ22" s="1100"/>
      <c r="BA22" s="1100"/>
      <c r="BB22" s="1100"/>
      <c r="BC22" s="1100"/>
      <c r="BD22" s="1101"/>
    </row>
    <row r="23" spans="1:56" ht="22.5" customHeight="1" x14ac:dyDescent="0.2">
      <c r="A23" s="109"/>
      <c r="B23" s="110"/>
      <c r="C23" s="1093"/>
      <c r="D23" s="1094"/>
      <c r="E23" s="1094"/>
      <c r="F23" s="1094"/>
      <c r="G23" s="1094"/>
      <c r="H23" s="1094"/>
      <c r="I23" s="1094"/>
      <c r="J23" s="1094"/>
      <c r="K23" s="1094"/>
      <c r="L23" s="1094"/>
      <c r="M23" s="1095"/>
      <c r="N23" s="594"/>
      <c r="O23" s="595"/>
      <c r="P23" s="596"/>
      <c r="Q23" s="594"/>
      <c r="R23" s="595"/>
      <c r="S23" s="596"/>
      <c r="T23" s="411"/>
      <c r="U23" s="412"/>
      <c r="V23" s="413"/>
      <c r="W23" s="414"/>
      <c r="X23" s="412"/>
      <c r="Y23" s="415"/>
      <c r="Z23" s="411"/>
      <c r="AA23" s="412"/>
      <c r="AB23" s="413"/>
      <c r="AC23" s="414"/>
      <c r="AD23" s="412"/>
      <c r="AE23" s="413"/>
      <c r="AF23" s="414"/>
      <c r="AG23" s="412"/>
      <c r="AH23" s="415"/>
      <c r="AI23" s="600"/>
      <c r="AJ23" s="601"/>
      <c r="AK23" s="601"/>
      <c r="AL23" s="601"/>
      <c r="AM23" s="601"/>
      <c r="AN23" s="602"/>
      <c r="AO23" s="108"/>
      <c r="AP23" s="1096"/>
      <c r="AQ23" s="1097"/>
      <c r="AR23" s="1097"/>
      <c r="AS23" s="1097"/>
      <c r="AT23" s="1098"/>
      <c r="AU23" s="1099"/>
      <c r="AV23" s="1100"/>
      <c r="AW23" s="1100"/>
      <c r="AX23" s="1100"/>
      <c r="AY23" s="1100"/>
      <c r="AZ23" s="1100"/>
      <c r="BA23" s="1100"/>
      <c r="BB23" s="1100"/>
      <c r="BC23" s="1100"/>
      <c r="BD23" s="1101"/>
    </row>
    <row r="24" spans="1:56" ht="22.5" customHeight="1" x14ac:dyDescent="0.2">
      <c r="A24" s="109"/>
      <c r="B24" s="110"/>
      <c r="C24" s="1093"/>
      <c r="D24" s="1094"/>
      <c r="E24" s="1094"/>
      <c r="F24" s="1094"/>
      <c r="G24" s="1094"/>
      <c r="H24" s="1094"/>
      <c r="I24" s="1094"/>
      <c r="J24" s="1094"/>
      <c r="K24" s="1094"/>
      <c r="L24" s="1094"/>
      <c r="M24" s="1095"/>
      <c r="N24" s="594"/>
      <c r="O24" s="595"/>
      <c r="P24" s="596"/>
      <c r="Q24" s="594"/>
      <c r="R24" s="595"/>
      <c r="S24" s="596"/>
      <c r="T24" s="411"/>
      <c r="U24" s="412"/>
      <c r="V24" s="413"/>
      <c r="W24" s="414"/>
      <c r="X24" s="412"/>
      <c r="Y24" s="415"/>
      <c r="Z24" s="411"/>
      <c r="AA24" s="412"/>
      <c r="AB24" s="413"/>
      <c r="AC24" s="414"/>
      <c r="AD24" s="412"/>
      <c r="AE24" s="413"/>
      <c r="AF24" s="414"/>
      <c r="AG24" s="412"/>
      <c r="AH24" s="415"/>
      <c r="AI24" s="600"/>
      <c r="AJ24" s="601"/>
      <c r="AK24" s="601"/>
      <c r="AL24" s="601"/>
      <c r="AM24" s="601"/>
      <c r="AN24" s="602"/>
      <c r="AO24" s="108"/>
      <c r="AP24" s="1096"/>
      <c r="AQ24" s="1097"/>
      <c r="AR24" s="1097"/>
      <c r="AS24" s="1097"/>
      <c r="AT24" s="1098"/>
      <c r="AU24" s="1099"/>
      <c r="AV24" s="1100"/>
      <c r="AW24" s="1100"/>
      <c r="AX24" s="1100"/>
      <c r="AY24" s="1100"/>
      <c r="AZ24" s="1100"/>
      <c r="BA24" s="1100"/>
      <c r="BB24" s="1100"/>
      <c r="BC24" s="1100"/>
      <c r="BD24" s="1101"/>
    </row>
    <row r="25" spans="1:56" ht="22.5" customHeight="1" x14ac:dyDescent="0.2">
      <c r="A25" s="109"/>
      <c r="B25" s="110"/>
      <c r="C25" s="1093"/>
      <c r="D25" s="1094"/>
      <c r="E25" s="1094"/>
      <c r="F25" s="1094"/>
      <c r="G25" s="1094"/>
      <c r="H25" s="1094"/>
      <c r="I25" s="1094"/>
      <c r="J25" s="1094"/>
      <c r="K25" s="1094"/>
      <c r="L25" s="1094"/>
      <c r="M25" s="1095"/>
      <c r="N25" s="594"/>
      <c r="O25" s="595"/>
      <c r="P25" s="596"/>
      <c r="Q25" s="594"/>
      <c r="R25" s="595"/>
      <c r="S25" s="596"/>
      <c r="T25" s="411"/>
      <c r="U25" s="412"/>
      <c r="V25" s="413"/>
      <c r="W25" s="414"/>
      <c r="X25" s="412"/>
      <c r="Y25" s="415"/>
      <c r="Z25" s="411"/>
      <c r="AA25" s="412"/>
      <c r="AB25" s="413"/>
      <c r="AC25" s="414"/>
      <c r="AD25" s="412"/>
      <c r="AE25" s="413"/>
      <c r="AF25" s="414"/>
      <c r="AG25" s="412"/>
      <c r="AH25" s="415"/>
      <c r="AI25" s="600"/>
      <c r="AJ25" s="601"/>
      <c r="AK25" s="601"/>
      <c r="AL25" s="601"/>
      <c r="AM25" s="601"/>
      <c r="AN25" s="602"/>
      <c r="AO25" s="108"/>
      <c r="AP25" s="1096"/>
      <c r="AQ25" s="1097"/>
      <c r="AR25" s="1097"/>
      <c r="AS25" s="1097"/>
      <c r="AT25" s="1098"/>
      <c r="AU25" s="1099"/>
      <c r="AV25" s="1100"/>
      <c r="AW25" s="1100"/>
      <c r="AX25" s="1100"/>
      <c r="AY25" s="1100"/>
      <c r="AZ25" s="1100"/>
      <c r="BA25" s="1100"/>
      <c r="BB25" s="1100"/>
      <c r="BC25" s="1100"/>
      <c r="BD25" s="1101"/>
    </row>
    <row r="26" spans="1:56" ht="22.5" customHeight="1" x14ac:dyDescent="0.2">
      <c r="A26" s="109"/>
      <c r="B26" s="110"/>
      <c r="C26" s="1093"/>
      <c r="D26" s="1094"/>
      <c r="E26" s="1094"/>
      <c r="F26" s="1094"/>
      <c r="G26" s="1094"/>
      <c r="H26" s="1094"/>
      <c r="I26" s="1094"/>
      <c r="J26" s="1094"/>
      <c r="K26" s="1094"/>
      <c r="L26" s="1094"/>
      <c r="M26" s="1095"/>
      <c r="N26" s="594"/>
      <c r="O26" s="595"/>
      <c r="P26" s="596"/>
      <c r="Q26" s="594"/>
      <c r="R26" s="595"/>
      <c r="S26" s="596"/>
      <c r="T26" s="411"/>
      <c r="U26" s="412"/>
      <c r="V26" s="413"/>
      <c r="W26" s="414"/>
      <c r="X26" s="412"/>
      <c r="Y26" s="415"/>
      <c r="Z26" s="411"/>
      <c r="AA26" s="412"/>
      <c r="AB26" s="413"/>
      <c r="AC26" s="414"/>
      <c r="AD26" s="412"/>
      <c r="AE26" s="413"/>
      <c r="AF26" s="414"/>
      <c r="AG26" s="412"/>
      <c r="AH26" s="415"/>
      <c r="AI26" s="600"/>
      <c r="AJ26" s="601"/>
      <c r="AK26" s="601"/>
      <c r="AL26" s="601"/>
      <c r="AM26" s="601"/>
      <c r="AN26" s="602"/>
      <c r="AO26" s="108"/>
      <c r="AP26" s="1096"/>
      <c r="AQ26" s="1097"/>
      <c r="AR26" s="1097"/>
      <c r="AS26" s="1097"/>
      <c r="AT26" s="1098"/>
      <c r="AU26" s="1099"/>
      <c r="AV26" s="1100"/>
      <c r="AW26" s="1100"/>
      <c r="AX26" s="1100"/>
      <c r="AY26" s="1100"/>
      <c r="AZ26" s="1100"/>
      <c r="BA26" s="1100"/>
      <c r="BB26" s="1100"/>
      <c r="BC26" s="1100"/>
      <c r="BD26" s="1101"/>
    </row>
    <row r="27" spans="1:56" ht="22.5" customHeight="1" x14ac:dyDescent="0.2">
      <c r="A27" s="109"/>
      <c r="B27" s="110"/>
      <c r="C27" s="1093"/>
      <c r="D27" s="1094"/>
      <c r="E27" s="1094"/>
      <c r="F27" s="1094"/>
      <c r="G27" s="1094"/>
      <c r="H27" s="1094"/>
      <c r="I27" s="1094"/>
      <c r="J27" s="1094"/>
      <c r="K27" s="1094"/>
      <c r="L27" s="1094"/>
      <c r="M27" s="1095"/>
      <c r="N27" s="594"/>
      <c r="O27" s="595"/>
      <c r="P27" s="596"/>
      <c r="Q27" s="594"/>
      <c r="R27" s="595"/>
      <c r="S27" s="596"/>
      <c r="T27" s="411"/>
      <c r="U27" s="412"/>
      <c r="V27" s="413"/>
      <c r="W27" s="414"/>
      <c r="X27" s="412"/>
      <c r="Y27" s="415"/>
      <c r="Z27" s="411"/>
      <c r="AA27" s="412"/>
      <c r="AB27" s="413"/>
      <c r="AC27" s="414"/>
      <c r="AD27" s="412"/>
      <c r="AE27" s="413"/>
      <c r="AF27" s="414"/>
      <c r="AG27" s="412"/>
      <c r="AH27" s="415"/>
      <c r="AI27" s="600"/>
      <c r="AJ27" s="601"/>
      <c r="AK27" s="601"/>
      <c r="AL27" s="601"/>
      <c r="AM27" s="601"/>
      <c r="AN27" s="602"/>
      <c r="AO27" s="108"/>
      <c r="AP27" s="1096"/>
      <c r="AQ27" s="1097"/>
      <c r="AR27" s="1097"/>
      <c r="AS27" s="1097"/>
      <c r="AT27" s="1098"/>
      <c r="AU27" s="1099"/>
      <c r="AV27" s="1100"/>
      <c r="AW27" s="1100"/>
      <c r="AX27" s="1100"/>
      <c r="AY27" s="1100"/>
      <c r="AZ27" s="1100"/>
      <c r="BA27" s="1100"/>
      <c r="BB27" s="1100"/>
      <c r="BC27" s="1100"/>
      <c r="BD27" s="1101"/>
    </row>
    <row r="28" spans="1:56" ht="22.5" customHeight="1" x14ac:dyDescent="0.2">
      <c r="A28" s="109"/>
      <c r="B28" s="110"/>
      <c r="C28" s="1093"/>
      <c r="D28" s="1094"/>
      <c r="E28" s="1094"/>
      <c r="F28" s="1094"/>
      <c r="G28" s="1094"/>
      <c r="H28" s="1094"/>
      <c r="I28" s="1094"/>
      <c r="J28" s="1094"/>
      <c r="K28" s="1094"/>
      <c r="L28" s="1094"/>
      <c r="M28" s="1095"/>
      <c r="N28" s="594"/>
      <c r="O28" s="595"/>
      <c r="P28" s="596"/>
      <c r="Q28" s="594"/>
      <c r="R28" s="595"/>
      <c r="S28" s="596"/>
      <c r="T28" s="411"/>
      <c r="U28" s="412"/>
      <c r="V28" s="413"/>
      <c r="W28" s="414"/>
      <c r="X28" s="412"/>
      <c r="Y28" s="415"/>
      <c r="Z28" s="411"/>
      <c r="AA28" s="412"/>
      <c r="AB28" s="413"/>
      <c r="AC28" s="414"/>
      <c r="AD28" s="412"/>
      <c r="AE28" s="413"/>
      <c r="AF28" s="414"/>
      <c r="AG28" s="412"/>
      <c r="AH28" s="415"/>
      <c r="AI28" s="600"/>
      <c r="AJ28" s="601"/>
      <c r="AK28" s="601"/>
      <c r="AL28" s="601"/>
      <c r="AM28" s="601"/>
      <c r="AN28" s="602"/>
      <c r="AO28" s="108"/>
      <c r="AP28" s="1096"/>
      <c r="AQ28" s="1097"/>
      <c r="AR28" s="1097"/>
      <c r="AS28" s="1097"/>
      <c r="AT28" s="1098"/>
      <c r="AU28" s="1099"/>
      <c r="AV28" s="1100"/>
      <c r="AW28" s="1100"/>
      <c r="AX28" s="1100"/>
      <c r="AY28" s="1100"/>
      <c r="AZ28" s="1100"/>
      <c r="BA28" s="1100"/>
      <c r="BB28" s="1100"/>
      <c r="BC28" s="1100"/>
      <c r="BD28" s="1101"/>
    </row>
    <row r="29" spans="1:56" ht="22.5" customHeight="1" x14ac:dyDescent="0.2">
      <c r="A29" s="109"/>
      <c r="B29" s="110"/>
      <c r="C29" s="1093"/>
      <c r="D29" s="1094"/>
      <c r="E29" s="1094"/>
      <c r="F29" s="1094"/>
      <c r="G29" s="1094"/>
      <c r="H29" s="1094"/>
      <c r="I29" s="1094"/>
      <c r="J29" s="1094"/>
      <c r="K29" s="1094"/>
      <c r="L29" s="1094"/>
      <c r="M29" s="1095"/>
      <c r="N29" s="594"/>
      <c r="O29" s="595"/>
      <c r="P29" s="596"/>
      <c r="Q29" s="594"/>
      <c r="R29" s="595"/>
      <c r="S29" s="596"/>
      <c r="T29" s="411"/>
      <c r="U29" s="412"/>
      <c r="V29" s="413"/>
      <c r="W29" s="414"/>
      <c r="X29" s="412"/>
      <c r="Y29" s="415"/>
      <c r="Z29" s="411"/>
      <c r="AA29" s="412"/>
      <c r="AB29" s="413"/>
      <c r="AC29" s="414"/>
      <c r="AD29" s="412"/>
      <c r="AE29" s="413"/>
      <c r="AF29" s="414"/>
      <c r="AG29" s="412"/>
      <c r="AH29" s="415"/>
      <c r="AI29" s="600"/>
      <c r="AJ29" s="601"/>
      <c r="AK29" s="601"/>
      <c r="AL29" s="601"/>
      <c r="AM29" s="601"/>
      <c r="AN29" s="602"/>
      <c r="AO29" s="108"/>
      <c r="AP29" s="1096"/>
      <c r="AQ29" s="1097"/>
      <c r="AR29" s="1097"/>
      <c r="AS29" s="1097"/>
      <c r="AT29" s="1098"/>
      <c r="AU29" s="1099"/>
      <c r="AV29" s="1100"/>
      <c r="AW29" s="1100"/>
      <c r="AX29" s="1100"/>
      <c r="AY29" s="1100"/>
      <c r="AZ29" s="1100"/>
      <c r="BA29" s="1100"/>
      <c r="BB29" s="1100"/>
      <c r="BC29" s="1100"/>
      <c r="BD29" s="1101"/>
    </row>
    <row r="30" spans="1:56" ht="22.5" customHeight="1" x14ac:dyDescent="0.2">
      <c r="A30" s="109"/>
      <c r="B30" s="110"/>
      <c r="C30" s="1093"/>
      <c r="D30" s="1094"/>
      <c r="E30" s="1094"/>
      <c r="F30" s="1094"/>
      <c r="G30" s="1094"/>
      <c r="H30" s="1094"/>
      <c r="I30" s="1094"/>
      <c r="J30" s="1094"/>
      <c r="K30" s="1094"/>
      <c r="L30" s="1094"/>
      <c r="M30" s="1095"/>
      <c r="N30" s="594"/>
      <c r="O30" s="595"/>
      <c r="P30" s="596"/>
      <c r="Q30" s="594"/>
      <c r="R30" s="595"/>
      <c r="S30" s="596"/>
      <c r="T30" s="411"/>
      <c r="U30" s="412"/>
      <c r="V30" s="413"/>
      <c r="W30" s="414"/>
      <c r="X30" s="412"/>
      <c r="Y30" s="415"/>
      <c r="Z30" s="411"/>
      <c r="AA30" s="412"/>
      <c r="AB30" s="413"/>
      <c r="AC30" s="414"/>
      <c r="AD30" s="412"/>
      <c r="AE30" s="413"/>
      <c r="AF30" s="414"/>
      <c r="AG30" s="412"/>
      <c r="AH30" s="415"/>
      <c r="AI30" s="600"/>
      <c r="AJ30" s="601"/>
      <c r="AK30" s="601"/>
      <c r="AL30" s="601"/>
      <c r="AM30" s="601"/>
      <c r="AN30" s="602"/>
      <c r="AO30" s="108"/>
      <c r="AP30" s="1096"/>
      <c r="AQ30" s="1097"/>
      <c r="AR30" s="1097"/>
      <c r="AS30" s="1097"/>
      <c r="AT30" s="1098"/>
      <c r="AU30" s="1099"/>
      <c r="AV30" s="1100"/>
      <c r="AW30" s="1100"/>
      <c r="AX30" s="1100"/>
      <c r="AY30" s="1100"/>
      <c r="AZ30" s="1100"/>
      <c r="BA30" s="1100"/>
      <c r="BB30" s="1100"/>
      <c r="BC30" s="1100"/>
      <c r="BD30" s="1101"/>
    </row>
    <row r="31" spans="1:56" ht="22.5" customHeight="1" thickBot="1" x14ac:dyDescent="0.25">
      <c r="A31" s="111"/>
      <c r="B31" s="112"/>
      <c r="C31" s="1122"/>
      <c r="D31" s="1123"/>
      <c r="E31" s="1123"/>
      <c r="F31" s="1123"/>
      <c r="G31" s="1123"/>
      <c r="H31" s="1123"/>
      <c r="I31" s="1123"/>
      <c r="J31" s="1123"/>
      <c r="K31" s="1123"/>
      <c r="L31" s="1123"/>
      <c r="M31" s="1124"/>
      <c r="N31" s="647"/>
      <c r="O31" s="648"/>
      <c r="P31" s="649"/>
      <c r="Q31" s="647"/>
      <c r="R31" s="648"/>
      <c r="S31" s="649"/>
      <c r="T31" s="416"/>
      <c r="U31" s="417"/>
      <c r="V31" s="418"/>
      <c r="W31" s="419"/>
      <c r="X31" s="417"/>
      <c r="Y31" s="420"/>
      <c r="Z31" s="416"/>
      <c r="AA31" s="417"/>
      <c r="AB31" s="418"/>
      <c r="AC31" s="419"/>
      <c r="AD31" s="417"/>
      <c r="AE31" s="418"/>
      <c r="AF31" s="419"/>
      <c r="AG31" s="417"/>
      <c r="AH31" s="420"/>
      <c r="AI31" s="655"/>
      <c r="AJ31" s="656"/>
      <c r="AK31" s="656"/>
      <c r="AL31" s="656"/>
      <c r="AM31" s="656"/>
      <c r="AN31" s="657"/>
      <c r="AO31" s="108"/>
      <c r="AP31" s="1126"/>
      <c r="AQ31" s="1127"/>
      <c r="AR31" s="1127"/>
      <c r="AS31" s="1127"/>
      <c r="AT31" s="1128"/>
      <c r="AU31" s="1119"/>
      <c r="AV31" s="1120"/>
      <c r="AW31" s="1120"/>
      <c r="AX31" s="1120"/>
      <c r="AY31" s="1120"/>
      <c r="AZ31" s="1120"/>
      <c r="BA31" s="1120"/>
      <c r="BB31" s="1120"/>
      <c r="BC31" s="1120"/>
      <c r="BD31" s="1121"/>
    </row>
    <row r="32" spans="1:56" ht="7.5" customHeight="1" thickTop="1" x14ac:dyDescent="0.2">
      <c r="A32" s="113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6"/>
      <c r="O32" s="236"/>
      <c r="P32" s="236"/>
      <c r="Q32" s="236"/>
      <c r="R32" s="236"/>
      <c r="S32" s="236"/>
      <c r="T32" s="675" t="s">
        <v>161</v>
      </c>
      <c r="U32" s="676"/>
      <c r="V32" s="676"/>
      <c r="W32" s="676"/>
      <c r="X32" s="676"/>
      <c r="Y32" s="677"/>
      <c r="Z32" s="1131"/>
      <c r="AA32" s="1129"/>
      <c r="AB32" s="1138"/>
      <c r="AC32" s="1134"/>
      <c r="AD32" s="1129"/>
      <c r="AE32" s="1138"/>
      <c r="AF32" s="1134"/>
      <c r="AG32" s="1129"/>
      <c r="AH32" s="1136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56" ht="15" customHeight="1" x14ac:dyDescent="0.2">
      <c r="A33" s="113"/>
      <c r="B33" s="238"/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563"/>
      <c r="O33" s="563"/>
      <c r="P33" s="563"/>
      <c r="Q33" s="563"/>
      <c r="R33" s="563"/>
      <c r="S33" s="1125"/>
      <c r="T33" s="678"/>
      <c r="U33" s="679"/>
      <c r="V33" s="679"/>
      <c r="W33" s="679"/>
      <c r="X33" s="679"/>
      <c r="Y33" s="680"/>
      <c r="Z33" s="1132"/>
      <c r="AA33" s="1130"/>
      <c r="AB33" s="1139"/>
      <c r="AC33" s="1135"/>
      <c r="AD33" s="1130"/>
      <c r="AE33" s="1139"/>
      <c r="AF33" s="1135"/>
      <c r="AG33" s="1130"/>
      <c r="AH33" s="1137"/>
      <c r="AI33" s="4"/>
      <c r="AJ33" s="421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22.5" customHeight="1" x14ac:dyDescent="0.2">
      <c r="A34" s="113"/>
      <c r="B34" s="23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563"/>
      <c r="O34" s="563"/>
      <c r="P34" s="563"/>
      <c r="Q34" s="563"/>
      <c r="R34" s="563"/>
      <c r="S34" s="1125"/>
      <c r="T34" s="660" t="s">
        <v>133</v>
      </c>
      <c r="U34" s="661"/>
      <c r="V34" s="661"/>
      <c r="W34" s="422" t="s">
        <v>176</v>
      </c>
      <c r="X34" s="117"/>
      <c r="Y34" s="118" t="s">
        <v>175</v>
      </c>
      <c r="Z34" s="411"/>
      <c r="AA34" s="412"/>
      <c r="AB34" s="413"/>
      <c r="AC34" s="414"/>
      <c r="AD34" s="412"/>
      <c r="AE34" s="413"/>
      <c r="AF34" s="414"/>
      <c r="AG34" s="412"/>
      <c r="AH34" s="423"/>
      <c r="AJ34" s="421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22.5" customHeight="1" thickBot="1" x14ac:dyDescent="0.25">
      <c r="A35" s="113"/>
      <c r="B35" s="23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563"/>
      <c r="O35" s="563"/>
      <c r="P35" s="563"/>
      <c r="Q35" s="563"/>
      <c r="R35" s="563"/>
      <c r="S35" s="1125"/>
      <c r="T35" s="664" t="s">
        <v>174</v>
      </c>
      <c r="U35" s="665"/>
      <c r="V35" s="665"/>
      <c r="W35" s="665"/>
      <c r="X35" s="665"/>
      <c r="Y35" s="666"/>
      <c r="Z35" s="424"/>
      <c r="AA35" s="425"/>
      <c r="AB35" s="426"/>
      <c r="AC35" s="427"/>
      <c r="AD35" s="425"/>
      <c r="AE35" s="426"/>
      <c r="AF35" s="427"/>
      <c r="AG35" s="425"/>
      <c r="AH35" s="428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11.25" customHeight="1" thickTop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56" ht="24" customHeight="1" x14ac:dyDescent="0.2">
      <c r="A37" s="633" t="s">
        <v>171</v>
      </c>
      <c r="B37" s="633"/>
      <c r="C37" s="633"/>
      <c r="D37" s="633"/>
      <c r="E37" s="633"/>
      <c r="F37" s="633"/>
      <c r="G37" s="633"/>
      <c r="H37" s="633"/>
      <c r="I37" s="633"/>
      <c r="J37" s="633"/>
      <c r="Q37" s="574" t="s">
        <v>170</v>
      </c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H37" s="126" t="s">
        <v>173</v>
      </c>
      <c r="AI37" s="126"/>
      <c r="AJ37" s="1133"/>
      <c r="AK37" s="1133"/>
      <c r="AL37" s="127" t="s">
        <v>172</v>
      </c>
      <c r="AM37" s="516"/>
      <c r="AN37" s="516"/>
      <c r="AT37" s="575"/>
      <c r="AU37" s="575"/>
      <c r="AV37" s="582"/>
      <c r="AW37" s="582"/>
      <c r="AX37" s="3" t="s">
        <v>158</v>
      </c>
      <c r="AY37" s="582"/>
      <c r="AZ37" s="582"/>
      <c r="BA37" s="3" t="s">
        <v>157</v>
      </c>
      <c r="BB37" s="582"/>
      <c r="BC37" s="582"/>
      <c r="BD37" s="3" t="s">
        <v>156</v>
      </c>
    </row>
    <row r="38" spans="1:56" ht="11.25" customHeight="1" thickBot="1" x14ac:dyDescent="0.25">
      <c r="AC38" s="93"/>
      <c r="AD38" s="93"/>
    </row>
    <row r="39" spans="1:56" ht="23.25" customHeight="1" thickTop="1" x14ac:dyDescent="0.2">
      <c r="A39" s="106" t="s">
        <v>167</v>
      </c>
      <c r="B39" s="235" t="s">
        <v>156</v>
      </c>
      <c r="C39" s="459" t="s">
        <v>166</v>
      </c>
      <c r="D39" s="460"/>
      <c r="E39" s="460"/>
      <c r="F39" s="460"/>
      <c r="G39" s="460"/>
      <c r="H39" s="460"/>
      <c r="I39" s="460"/>
      <c r="J39" s="460"/>
      <c r="K39" s="460"/>
      <c r="L39" s="460"/>
      <c r="M39" s="478"/>
      <c r="N39" s="630" t="s">
        <v>128</v>
      </c>
      <c r="O39" s="631"/>
      <c r="P39" s="632"/>
      <c r="Q39" s="630" t="s">
        <v>165</v>
      </c>
      <c r="R39" s="631"/>
      <c r="S39" s="632"/>
      <c r="T39" s="630" t="s">
        <v>127</v>
      </c>
      <c r="U39" s="631"/>
      <c r="V39" s="631"/>
      <c r="W39" s="631"/>
      <c r="X39" s="631"/>
      <c r="Y39" s="632"/>
      <c r="Z39" s="630" t="s">
        <v>164</v>
      </c>
      <c r="AA39" s="631"/>
      <c r="AB39" s="631"/>
      <c r="AC39" s="631"/>
      <c r="AD39" s="631"/>
      <c r="AE39" s="631"/>
      <c r="AF39" s="631"/>
      <c r="AG39" s="631"/>
      <c r="AH39" s="632"/>
      <c r="AI39" s="459" t="s">
        <v>163</v>
      </c>
      <c r="AJ39" s="460"/>
      <c r="AK39" s="460"/>
      <c r="AL39" s="460"/>
      <c r="AM39" s="460"/>
      <c r="AN39" s="461"/>
      <c r="AO39" s="108"/>
      <c r="AP39" s="624" t="s">
        <v>162</v>
      </c>
      <c r="AQ39" s="625"/>
      <c r="AR39" s="625"/>
      <c r="AS39" s="625"/>
      <c r="AT39" s="625"/>
      <c r="AU39" s="625"/>
      <c r="AV39" s="625"/>
      <c r="AW39" s="625"/>
      <c r="AX39" s="625"/>
      <c r="AY39" s="625"/>
      <c r="AZ39" s="625"/>
      <c r="BA39" s="625"/>
      <c r="BB39" s="625"/>
      <c r="BC39" s="625"/>
      <c r="BD39" s="626"/>
    </row>
    <row r="40" spans="1:56" ht="22.5" customHeight="1" x14ac:dyDescent="0.2">
      <c r="A40" s="109"/>
      <c r="B40" s="110"/>
      <c r="C40" s="1093"/>
      <c r="D40" s="1094"/>
      <c r="E40" s="1094"/>
      <c r="F40" s="1094"/>
      <c r="G40" s="1094"/>
      <c r="H40" s="1094"/>
      <c r="I40" s="1094"/>
      <c r="J40" s="1094"/>
      <c r="K40" s="1094"/>
      <c r="L40" s="1094"/>
      <c r="M40" s="1095"/>
      <c r="N40" s="594"/>
      <c r="O40" s="595"/>
      <c r="P40" s="596"/>
      <c r="Q40" s="594"/>
      <c r="R40" s="595"/>
      <c r="S40" s="596"/>
      <c r="T40" s="411"/>
      <c r="U40" s="412"/>
      <c r="V40" s="413"/>
      <c r="W40" s="414"/>
      <c r="X40" s="412"/>
      <c r="Y40" s="415"/>
      <c r="Z40" s="411"/>
      <c r="AA40" s="412"/>
      <c r="AB40" s="413"/>
      <c r="AC40" s="414"/>
      <c r="AD40" s="412"/>
      <c r="AE40" s="413"/>
      <c r="AF40" s="414"/>
      <c r="AG40" s="412"/>
      <c r="AH40" s="415"/>
      <c r="AI40" s="600"/>
      <c r="AJ40" s="601"/>
      <c r="AK40" s="601"/>
      <c r="AL40" s="601"/>
      <c r="AM40" s="601"/>
      <c r="AN40" s="602"/>
      <c r="AO40" s="108"/>
      <c r="AP40" s="603"/>
      <c r="AQ40" s="604"/>
      <c r="AR40" s="604"/>
      <c r="AS40" s="604"/>
      <c r="AT40" s="604"/>
      <c r="AU40" s="589"/>
      <c r="AV40" s="589"/>
      <c r="AW40" s="589"/>
      <c r="AX40" s="589"/>
      <c r="AY40" s="589"/>
      <c r="AZ40" s="589"/>
      <c r="BA40" s="589"/>
      <c r="BB40" s="589"/>
      <c r="BC40" s="589"/>
      <c r="BD40" s="590"/>
    </row>
    <row r="41" spans="1:56" ht="22.5" customHeight="1" x14ac:dyDescent="0.2">
      <c r="A41" s="109"/>
      <c r="B41" s="110"/>
      <c r="C41" s="1093"/>
      <c r="D41" s="1094"/>
      <c r="E41" s="1094"/>
      <c r="F41" s="1094"/>
      <c r="G41" s="1094"/>
      <c r="H41" s="1094"/>
      <c r="I41" s="1094"/>
      <c r="J41" s="1094"/>
      <c r="K41" s="1094"/>
      <c r="L41" s="1094"/>
      <c r="M41" s="1095"/>
      <c r="N41" s="594"/>
      <c r="O41" s="595"/>
      <c r="P41" s="596"/>
      <c r="Q41" s="594"/>
      <c r="R41" s="595"/>
      <c r="S41" s="596"/>
      <c r="T41" s="411"/>
      <c r="U41" s="412"/>
      <c r="V41" s="413"/>
      <c r="W41" s="414"/>
      <c r="X41" s="412"/>
      <c r="Y41" s="415"/>
      <c r="Z41" s="411"/>
      <c r="AA41" s="412"/>
      <c r="AB41" s="413"/>
      <c r="AC41" s="414"/>
      <c r="AD41" s="412"/>
      <c r="AE41" s="413"/>
      <c r="AF41" s="414"/>
      <c r="AG41" s="412"/>
      <c r="AH41" s="415"/>
      <c r="AI41" s="600"/>
      <c r="AJ41" s="601"/>
      <c r="AK41" s="601"/>
      <c r="AL41" s="601"/>
      <c r="AM41" s="601"/>
      <c r="AN41" s="602"/>
      <c r="AO41" s="108"/>
      <c r="AP41" s="603"/>
      <c r="AQ41" s="604"/>
      <c r="AR41" s="604"/>
      <c r="AS41" s="604"/>
      <c r="AT41" s="604"/>
      <c r="AU41" s="589"/>
      <c r="AV41" s="589"/>
      <c r="AW41" s="589"/>
      <c r="AX41" s="589"/>
      <c r="AY41" s="589"/>
      <c r="AZ41" s="589"/>
      <c r="BA41" s="589"/>
      <c r="BB41" s="589"/>
      <c r="BC41" s="589"/>
      <c r="BD41" s="590"/>
    </row>
    <row r="42" spans="1:56" ht="22.5" customHeight="1" x14ac:dyDescent="0.2">
      <c r="A42" s="109"/>
      <c r="B42" s="110"/>
      <c r="C42" s="1093"/>
      <c r="D42" s="1094"/>
      <c r="E42" s="1094"/>
      <c r="F42" s="1094"/>
      <c r="G42" s="1094"/>
      <c r="H42" s="1094"/>
      <c r="I42" s="1094"/>
      <c r="J42" s="1094"/>
      <c r="K42" s="1094"/>
      <c r="L42" s="1094"/>
      <c r="M42" s="1095"/>
      <c r="N42" s="594"/>
      <c r="O42" s="595"/>
      <c r="P42" s="596"/>
      <c r="Q42" s="594"/>
      <c r="R42" s="595"/>
      <c r="S42" s="596"/>
      <c r="T42" s="411"/>
      <c r="U42" s="412"/>
      <c r="V42" s="413"/>
      <c r="W42" s="414"/>
      <c r="X42" s="412"/>
      <c r="Y42" s="415"/>
      <c r="Z42" s="411"/>
      <c r="AA42" s="412"/>
      <c r="AB42" s="413"/>
      <c r="AC42" s="414"/>
      <c r="AD42" s="412"/>
      <c r="AE42" s="413"/>
      <c r="AF42" s="414"/>
      <c r="AG42" s="412"/>
      <c r="AH42" s="415"/>
      <c r="AI42" s="600"/>
      <c r="AJ42" s="601"/>
      <c r="AK42" s="601"/>
      <c r="AL42" s="601"/>
      <c r="AM42" s="601"/>
      <c r="AN42" s="602"/>
      <c r="AO42" s="108"/>
      <c r="AP42" s="603"/>
      <c r="AQ42" s="604"/>
      <c r="AR42" s="604"/>
      <c r="AS42" s="604"/>
      <c r="AT42" s="604"/>
      <c r="AU42" s="589"/>
      <c r="AV42" s="589"/>
      <c r="AW42" s="589"/>
      <c r="AX42" s="589"/>
      <c r="AY42" s="589"/>
      <c r="AZ42" s="589"/>
      <c r="BA42" s="589"/>
      <c r="BB42" s="589"/>
      <c r="BC42" s="589"/>
      <c r="BD42" s="590"/>
    </row>
    <row r="43" spans="1:56" ht="22.5" customHeight="1" x14ac:dyDescent="0.2">
      <c r="A43" s="109"/>
      <c r="B43" s="110"/>
      <c r="C43" s="1093"/>
      <c r="D43" s="1094"/>
      <c r="E43" s="1094"/>
      <c r="F43" s="1094"/>
      <c r="G43" s="1094"/>
      <c r="H43" s="1094"/>
      <c r="I43" s="1094"/>
      <c r="J43" s="1094"/>
      <c r="K43" s="1094"/>
      <c r="L43" s="1094"/>
      <c r="M43" s="1095"/>
      <c r="N43" s="594"/>
      <c r="O43" s="595"/>
      <c r="P43" s="596"/>
      <c r="Q43" s="594"/>
      <c r="R43" s="595"/>
      <c r="S43" s="596"/>
      <c r="T43" s="411"/>
      <c r="U43" s="412"/>
      <c r="V43" s="413"/>
      <c r="W43" s="414"/>
      <c r="X43" s="412"/>
      <c r="Y43" s="415"/>
      <c r="Z43" s="411"/>
      <c r="AA43" s="412"/>
      <c r="AB43" s="413"/>
      <c r="AC43" s="414"/>
      <c r="AD43" s="412"/>
      <c r="AE43" s="413"/>
      <c r="AF43" s="414"/>
      <c r="AG43" s="412"/>
      <c r="AH43" s="415"/>
      <c r="AI43" s="600"/>
      <c r="AJ43" s="601"/>
      <c r="AK43" s="601"/>
      <c r="AL43" s="601"/>
      <c r="AM43" s="601"/>
      <c r="AN43" s="602"/>
      <c r="AO43" s="108"/>
      <c r="AP43" s="603"/>
      <c r="AQ43" s="604"/>
      <c r="AR43" s="604"/>
      <c r="AS43" s="604"/>
      <c r="AT43" s="604"/>
      <c r="AU43" s="589"/>
      <c r="AV43" s="589"/>
      <c r="AW43" s="589"/>
      <c r="AX43" s="589"/>
      <c r="AY43" s="589"/>
      <c r="AZ43" s="589"/>
      <c r="BA43" s="589"/>
      <c r="BB43" s="589"/>
      <c r="BC43" s="589"/>
      <c r="BD43" s="590"/>
    </row>
    <row r="44" spans="1:56" ht="22.5" customHeight="1" x14ac:dyDescent="0.2">
      <c r="A44" s="109"/>
      <c r="B44" s="110"/>
      <c r="C44" s="1093"/>
      <c r="D44" s="1094"/>
      <c r="E44" s="1094"/>
      <c r="F44" s="1094"/>
      <c r="G44" s="1094"/>
      <c r="H44" s="1094"/>
      <c r="I44" s="1094"/>
      <c r="J44" s="1094"/>
      <c r="K44" s="1094"/>
      <c r="L44" s="1094"/>
      <c r="M44" s="1095"/>
      <c r="N44" s="594"/>
      <c r="O44" s="595"/>
      <c r="P44" s="596"/>
      <c r="Q44" s="594"/>
      <c r="R44" s="595"/>
      <c r="S44" s="596"/>
      <c r="T44" s="411"/>
      <c r="U44" s="412"/>
      <c r="V44" s="413"/>
      <c r="W44" s="414"/>
      <c r="X44" s="412"/>
      <c r="Y44" s="415"/>
      <c r="Z44" s="411"/>
      <c r="AA44" s="412"/>
      <c r="AB44" s="413"/>
      <c r="AC44" s="414"/>
      <c r="AD44" s="412"/>
      <c r="AE44" s="413"/>
      <c r="AF44" s="414"/>
      <c r="AG44" s="412"/>
      <c r="AH44" s="415"/>
      <c r="AI44" s="600"/>
      <c r="AJ44" s="601"/>
      <c r="AK44" s="601"/>
      <c r="AL44" s="601"/>
      <c r="AM44" s="601"/>
      <c r="AN44" s="602"/>
      <c r="AO44" s="108"/>
      <c r="AP44" s="603"/>
      <c r="AQ44" s="604"/>
      <c r="AR44" s="604"/>
      <c r="AS44" s="604"/>
      <c r="AT44" s="604"/>
      <c r="AU44" s="589"/>
      <c r="AV44" s="589"/>
      <c r="AW44" s="589"/>
      <c r="AX44" s="589"/>
      <c r="AY44" s="589"/>
      <c r="AZ44" s="589"/>
      <c r="BA44" s="589"/>
      <c r="BB44" s="589"/>
      <c r="BC44" s="589"/>
      <c r="BD44" s="590"/>
    </row>
    <row r="45" spans="1:56" ht="22.5" customHeight="1" x14ac:dyDescent="0.2">
      <c r="A45" s="109"/>
      <c r="B45" s="110"/>
      <c r="C45" s="1093"/>
      <c r="D45" s="1094"/>
      <c r="E45" s="1094"/>
      <c r="F45" s="1094"/>
      <c r="G45" s="1094"/>
      <c r="H45" s="1094"/>
      <c r="I45" s="1094"/>
      <c r="J45" s="1094"/>
      <c r="K45" s="1094"/>
      <c r="L45" s="1094"/>
      <c r="M45" s="1095"/>
      <c r="N45" s="594"/>
      <c r="O45" s="595"/>
      <c r="P45" s="596"/>
      <c r="Q45" s="594"/>
      <c r="R45" s="595"/>
      <c r="S45" s="596"/>
      <c r="T45" s="411"/>
      <c r="U45" s="412"/>
      <c r="V45" s="413"/>
      <c r="W45" s="414"/>
      <c r="X45" s="412"/>
      <c r="Y45" s="415"/>
      <c r="Z45" s="411"/>
      <c r="AA45" s="412"/>
      <c r="AB45" s="413"/>
      <c r="AC45" s="414"/>
      <c r="AD45" s="412"/>
      <c r="AE45" s="413"/>
      <c r="AF45" s="414"/>
      <c r="AG45" s="412"/>
      <c r="AH45" s="415"/>
      <c r="AI45" s="600"/>
      <c r="AJ45" s="601"/>
      <c r="AK45" s="601"/>
      <c r="AL45" s="601"/>
      <c r="AM45" s="601"/>
      <c r="AN45" s="602"/>
      <c r="AO45" s="108"/>
      <c r="AP45" s="603"/>
      <c r="AQ45" s="604"/>
      <c r="AR45" s="604"/>
      <c r="AS45" s="604"/>
      <c r="AT45" s="604"/>
      <c r="AU45" s="589"/>
      <c r="AV45" s="589"/>
      <c r="AW45" s="589"/>
      <c r="AX45" s="589"/>
      <c r="AY45" s="589"/>
      <c r="AZ45" s="589"/>
      <c r="BA45" s="589"/>
      <c r="BB45" s="589"/>
      <c r="BC45" s="589"/>
      <c r="BD45" s="590"/>
    </row>
    <row r="46" spans="1:56" ht="22.5" customHeight="1" x14ac:dyDescent="0.2">
      <c r="A46" s="109"/>
      <c r="B46" s="110"/>
      <c r="C46" s="1093"/>
      <c r="D46" s="1094"/>
      <c r="E46" s="1094"/>
      <c r="F46" s="1094"/>
      <c r="G46" s="1094"/>
      <c r="H46" s="1094"/>
      <c r="I46" s="1094"/>
      <c r="J46" s="1094"/>
      <c r="K46" s="1094"/>
      <c r="L46" s="1094"/>
      <c r="M46" s="1095"/>
      <c r="N46" s="594"/>
      <c r="O46" s="595"/>
      <c r="P46" s="596"/>
      <c r="Q46" s="594"/>
      <c r="R46" s="595"/>
      <c r="S46" s="596"/>
      <c r="T46" s="411"/>
      <c r="U46" s="412"/>
      <c r="V46" s="413"/>
      <c r="W46" s="414"/>
      <c r="X46" s="412"/>
      <c r="Y46" s="415"/>
      <c r="Z46" s="411"/>
      <c r="AA46" s="412"/>
      <c r="AB46" s="413"/>
      <c r="AC46" s="414"/>
      <c r="AD46" s="412"/>
      <c r="AE46" s="413"/>
      <c r="AF46" s="414"/>
      <c r="AG46" s="412"/>
      <c r="AH46" s="415"/>
      <c r="AI46" s="600"/>
      <c r="AJ46" s="601"/>
      <c r="AK46" s="601"/>
      <c r="AL46" s="601"/>
      <c r="AM46" s="601"/>
      <c r="AN46" s="602"/>
      <c r="AO46" s="108"/>
      <c r="AP46" s="603"/>
      <c r="AQ46" s="604"/>
      <c r="AR46" s="604"/>
      <c r="AS46" s="604"/>
      <c r="AT46" s="604"/>
      <c r="AU46" s="589"/>
      <c r="AV46" s="589"/>
      <c r="AW46" s="589"/>
      <c r="AX46" s="589"/>
      <c r="AY46" s="589"/>
      <c r="AZ46" s="589"/>
      <c r="BA46" s="589"/>
      <c r="BB46" s="589"/>
      <c r="BC46" s="589"/>
      <c r="BD46" s="590"/>
    </row>
    <row r="47" spans="1:56" ht="22.5" customHeight="1" x14ac:dyDescent="0.2">
      <c r="A47" s="109"/>
      <c r="B47" s="110"/>
      <c r="C47" s="1093"/>
      <c r="D47" s="1094"/>
      <c r="E47" s="1094"/>
      <c r="F47" s="1094"/>
      <c r="G47" s="1094"/>
      <c r="H47" s="1094"/>
      <c r="I47" s="1094"/>
      <c r="J47" s="1094"/>
      <c r="K47" s="1094"/>
      <c r="L47" s="1094"/>
      <c r="M47" s="1095"/>
      <c r="N47" s="594"/>
      <c r="O47" s="595"/>
      <c r="P47" s="596"/>
      <c r="Q47" s="594"/>
      <c r="R47" s="595"/>
      <c r="S47" s="596"/>
      <c r="T47" s="411"/>
      <c r="U47" s="412"/>
      <c r="V47" s="413"/>
      <c r="W47" s="414"/>
      <c r="X47" s="412"/>
      <c r="Y47" s="415"/>
      <c r="Z47" s="411"/>
      <c r="AA47" s="412"/>
      <c r="AB47" s="413"/>
      <c r="AC47" s="414"/>
      <c r="AD47" s="412"/>
      <c r="AE47" s="413"/>
      <c r="AF47" s="414"/>
      <c r="AG47" s="412"/>
      <c r="AH47" s="415"/>
      <c r="AI47" s="600"/>
      <c r="AJ47" s="601"/>
      <c r="AK47" s="601"/>
      <c r="AL47" s="601"/>
      <c r="AM47" s="601"/>
      <c r="AN47" s="602"/>
      <c r="AO47" s="108"/>
      <c r="AP47" s="603"/>
      <c r="AQ47" s="604"/>
      <c r="AR47" s="604"/>
      <c r="AS47" s="604"/>
      <c r="AT47" s="604"/>
      <c r="AU47" s="589"/>
      <c r="AV47" s="589"/>
      <c r="AW47" s="589"/>
      <c r="AX47" s="589"/>
      <c r="AY47" s="589"/>
      <c r="AZ47" s="589"/>
      <c r="BA47" s="589"/>
      <c r="BB47" s="589"/>
      <c r="BC47" s="589"/>
      <c r="BD47" s="590"/>
    </row>
    <row r="48" spans="1:56" ht="22.5" customHeight="1" x14ac:dyDescent="0.2">
      <c r="A48" s="109"/>
      <c r="B48" s="110"/>
      <c r="C48" s="1093"/>
      <c r="D48" s="1094"/>
      <c r="E48" s="1094"/>
      <c r="F48" s="1094"/>
      <c r="G48" s="1094"/>
      <c r="H48" s="1094"/>
      <c r="I48" s="1094"/>
      <c r="J48" s="1094"/>
      <c r="K48" s="1094"/>
      <c r="L48" s="1094"/>
      <c r="M48" s="1095"/>
      <c r="N48" s="594"/>
      <c r="O48" s="595"/>
      <c r="P48" s="596"/>
      <c r="Q48" s="594"/>
      <c r="R48" s="595"/>
      <c r="S48" s="596"/>
      <c r="T48" s="411"/>
      <c r="U48" s="412"/>
      <c r="V48" s="413"/>
      <c r="W48" s="414"/>
      <c r="X48" s="412"/>
      <c r="Y48" s="415"/>
      <c r="Z48" s="411"/>
      <c r="AA48" s="412"/>
      <c r="AB48" s="413"/>
      <c r="AC48" s="414"/>
      <c r="AD48" s="412"/>
      <c r="AE48" s="413"/>
      <c r="AF48" s="414"/>
      <c r="AG48" s="412"/>
      <c r="AH48" s="415"/>
      <c r="AI48" s="600"/>
      <c r="AJ48" s="601"/>
      <c r="AK48" s="601"/>
      <c r="AL48" s="601"/>
      <c r="AM48" s="601"/>
      <c r="AN48" s="602"/>
      <c r="AO48" s="108"/>
      <c r="AP48" s="603"/>
      <c r="AQ48" s="604"/>
      <c r="AR48" s="604"/>
      <c r="AS48" s="604"/>
      <c r="AT48" s="604"/>
      <c r="AU48" s="589"/>
      <c r="AV48" s="589"/>
      <c r="AW48" s="589"/>
      <c r="AX48" s="589"/>
      <c r="AY48" s="589"/>
      <c r="AZ48" s="589"/>
      <c r="BA48" s="589"/>
      <c r="BB48" s="589"/>
      <c r="BC48" s="589"/>
      <c r="BD48" s="590"/>
    </row>
    <row r="49" spans="1:56" ht="22.5" customHeight="1" x14ac:dyDescent="0.2">
      <c r="A49" s="109"/>
      <c r="B49" s="110"/>
      <c r="C49" s="1093"/>
      <c r="D49" s="1094"/>
      <c r="E49" s="1094"/>
      <c r="F49" s="1094"/>
      <c r="G49" s="1094"/>
      <c r="H49" s="1094"/>
      <c r="I49" s="1094"/>
      <c r="J49" s="1094"/>
      <c r="K49" s="1094"/>
      <c r="L49" s="1094"/>
      <c r="M49" s="1095"/>
      <c r="N49" s="594"/>
      <c r="O49" s="595"/>
      <c r="P49" s="596"/>
      <c r="Q49" s="594"/>
      <c r="R49" s="595"/>
      <c r="S49" s="596"/>
      <c r="T49" s="411"/>
      <c r="U49" s="412"/>
      <c r="V49" s="413"/>
      <c r="W49" s="414"/>
      <c r="X49" s="412"/>
      <c r="Y49" s="415"/>
      <c r="Z49" s="411"/>
      <c r="AA49" s="412"/>
      <c r="AB49" s="413"/>
      <c r="AC49" s="414"/>
      <c r="AD49" s="412"/>
      <c r="AE49" s="413"/>
      <c r="AF49" s="414"/>
      <c r="AG49" s="412"/>
      <c r="AH49" s="415"/>
      <c r="AI49" s="600"/>
      <c r="AJ49" s="601"/>
      <c r="AK49" s="601"/>
      <c r="AL49" s="601"/>
      <c r="AM49" s="601"/>
      <c r="AN49" s="602"/>
      <c r="AO49" s="108"/>
      <c r="AP49" s="603"/>
      <c r="AQ49" s="604"/>
      <c r="AR49" s="604"/>
      <c r="AS49" s="604"/>
      <c r="AT49" s="604"/>
      <c r="AU49" s="589"/>
      <c r="AV49" s="589"/>
      <c r="AW49" s="589"/>
      <c r="AX49" s="589"/>
      <c r="AY49" s="589"/>
      <c r="AZ49" s="589"/>
      <c r="BA49" s="589"/>
      <c r="BB49" s="589"/>
      <c r="BC49" s="589"/>
      <c r="BD49" s="590"/>
    </row>
    <row r="50" spans="1:56" ht="22.5" customHeight="1" x14ac:dyDescent="0.2">
      <c r="A50" s="109"/>
      <c r="B50" s="110"/>
      <c r="C50" s="1093"/>
      <c r="D50" s="1094"/>
      <c r="E50" s="1094"/>
      <c r="F50" s="1094"/>
      <c r="G50" s="1094"/>
      <c r="H50" s="1094"/>
      <c r="I50" s="1094"/>
      <c r="J50" s="1094"/>
      <c r="K50" s="1094"/>
      <c r="L50" s="1094"/>
      <c r="M50" s="1095"/>
      <c r="N50" s="594"/>
      <c r="O50" s="595"/>
      <c r="P50" s="596"/>
      <c r="Q50" s="594"/>
      <c r="R50" s="595"/>
      <c r="S50" s="596"/>
      <c r="T50" s="411"/>
      <c r="U50" s="412"/>
      <c r="V50" s="413"/>
      <c r="W50" s="414"/>
      <c r="X50" s="412"/>
      <c r="Y50" s="415"/>
      <c r="Z50" s="411"/>
      <c r="AA50" s="412"/>
      <c r="AB50" s="413"/>
      <c r="AC50" s="414"/>
      <c r="AD50" s="412"/>
      <c r="AE50" s="413"/>
      <c r="AF50" s="414"/>
      <c r="AG50" s="412"/>
      <c r="AH50" s="415"/>
      <c r="AI50" s="600"/>
      <c r="AJ50" s="601"/>
      <c r="AK50" s="601"/>
      <c r="AL50" s="601"/>
      <c r="AM50" s="601"/>
      <c r="AN50" s="602"/>
      <c r="AO50" s="108"/>
      <c r="AP50" s="603"/>
      <c r="AQ50" s="604"/>
      <c r="AR50" s="604"/>
      <c r="AS50" s="604"/>
      <c r="AT50" s="604"/>
      <c r="AU50" s="589"/>
      <c r="AV50" s="589"/>
      <c r="AW50" s="589"/>
      <c r="AX50" s="589"/>
      <c r="AY50" s="589"/>
      <c r="AZ50" s="589"/>
      <c r="BA50" s="589"/>
      <c r="BB50" s="589"/>
      <c r="BC50" s="589"/>
      <c r="BD50" s="590"/>
    </row>
    <row r="51" spans="1:56" ht="22.5" customHeight="1" x14ac:dyDescent="0.2">
      <c r="A51" s="109"/>
      <c r="B51" s="110"/>
      <c r="C51" s="1093"/>
      <c r="D51" s="1094"/>
      <c r="E51" s="1094"/>
      <c r="F51" s="1094"/>
      <c r="G51" s="1094"/>
      <c r="H51" s="1094"/>
      <c r="I51" s="1094"/>
      <c r="J51" s="1094"/>
      <c r="K51" s="1094"/>
      <c r="L51" s="1094"/>
      <c r="M51" s="1095"/>
      <c r="N51" s="594"/>
      <c r="O51" s="595"/>
      <c r="P51" s="596"/>
      <c r="Q51" s="594"/>
      <c r="R51" s="595"/>
      <c r="S51" s="596"/>
      <c r="T51" s="411"/>
      <c r="U51" s="412"/>
      <c r="V51" s="413"/>
      <c r="W51" s="414"/>
      <c r="X51" s="412"/>
      <c r="Y51" s="415"/>
      <c r="Z51" s="411"/>
      <c r="AA51" s="412"/>
      <c r="AB51" s="413"/>
      <c r="AC51" s="414"/>
      <c r="AD51" s="412"/>
      <c r="AE51" s="413"/>
      <c r="AF51" s="414"/>
      <c r="AG51" s="412"/>
      <c r="AH51" s="415"/>
      <c r="AI51" s="600"/>
      <c r="AJ51" s="601"/>
      <c r="AK51" s="601"/>
      <c r="AL51" s="601"/>
      <c r="AM51" s="601"/>
      <c r="AN51" s="602"/>
      <c r="AO51" s="108"/>
      <c r="AP51" s="603"/>
      <c r="AQ51" s="604"/>
      <c r="AR51" s="604"/>
      <c r="AS51" s="604"/>
      <c r="AT51" s="604"/>
      <c r="AU51" s="589"/>
      <c r="AV51" s="589"/>
      <c r="AW51" s="589"/>
      <c r="AX51" s="589"/>
      <c r="AY51" s="589"/>
      <c r="AZ51" s="589"/>
      <c r="BA51" s="589"/>
      <c r="BB51" s="589"/>
      <c r="BC51" s="589"/>
      <c r="BD51" s="590"/>
    </row>
    <row r="52" spans="1:56" ht="22.5" customHeight="1" x14ac:dyDescent="0.2">
      <c r="A52" s="109"/>
      <c r="B52" s="110"/>
      <c r="C52" s="1093"/>
      <c r="D52" s="1094"/>
      <c r="E52" s="1094"/>
      <c r="F52" s="1094"/>
      <c r="G52" s="1094"/>
      <c r="H52" s="1094"/>
      <c r="I52" s="1094"/>
      <c r="J52" s="1094"/>
      <c r="K52" s="1094"/>
      <c r="L52" s="1094"/>
      <c r="M52" s="1095"/>
      <c r="N52" s="594"/>
      <c r="O52" s="595"/>
      <c r="P52" s="596"/>
      <c r="Q52" s="594"/>
      <c r="R52" s="595"/>
      <c r="S52" s="596"/>
      <c r="T52" s="411"/>
      <c r="U52" s="412"/>
      <c r="V52" s="413"/>
      <c r="W52" s="414"/>
      <c r="X52" s="412"/>
      <c r="Y52" s="415"/>
      <c r="Z52" s="411"/>
      <c r="AA52" s="412"/>
      <c r="AB52" s="413"/>
      <c r="AC52" s="414"/>
      <c r="AD52" s="412"/>
      <c r="AE52" s="413"/>
      <c r="AF52" s="414"/>
      <c r="AG52" s="412"/>
      <c r="AH52" s="415"/>
      <c r="AI52" s="600"/>
      <c r="AJ52" s="601"/>
      <c r="AK52" s="601"/>
      <c r="AL52" s="601"/>
      <c r="AM52" s="601"/>
      <c r="AN52" s="602"/>
      <c r="AO52" s="108"/>
      <c r="AP52" s="603"/>
      <c r="AQ52" s="604"/>
      <c r="AR52" s="604"/>
      <c r="AS52" s="604"/>
      <c r="AT52" s="604"/>
      <c r="AU52" s="589"/>
      <c r="AV52" s="589"/>
      <c r="AW52" s="589"/>
      <c r="AX52" s="589"/>
      <c r="AY52" s="589"/>
      <c r="AZ52" s="589"/>
      <c r="BA52" s="589"/>
      <c r="BB52" s="589"/>
      <c r="BC52" s="589"/>
      <c r="BD52" s="590"/>
    </row>
    <row r="53" spans="1:56" ht="22.5" customHeight="1" x14ac:dyDescent="0.2">
      <c r="A53" s="109"/>
      <c r="B53" s="110"/>
      <c r="C53" s="1093"/>
      <c r="D53" s="1094"/>
      <c r="E53" s="1094"/>
      <c r="F53" s="1094"/>
      <c r="G53" s="1094"/>
      <c r="H53" s="1094"/>
      <c r="I53" s="1094"/>
      <c r="J53" s="1094"/>
      <c r="K53" s="1094"/>
      <c r="L53" s="1094"/>
      <c r="M53" s="1095"/>
      <c r="N53" s="594"/>
      <c r="O53" s="595"/>
      <c r="P53" s="596"/>
      <c r="Q53" s="594"/>
      <c r="R53" s="595"/>
      <c r="S53" s="596"/>
      <c r="T53" s="411"/>
      <c r="U53" s="412"/>
      <c r="V53" s="413"/>
      <c r="W53" s="414"/>
      <c r="X53" s="412"/>
      <c r="Y53" s="415"/>
      <c r="Z53" s="411"/>
      <c r="AA53" s="412"/>
      <c r="AB53" s="413"/>
      <c r="AC53" s="414"/>
      <c r="AD53" s="412"/>
      <c r="AE53" s="413"/>
      <c r="AF53" s="414"/>
      <c r="AG53" s="412"/>
      <c r="AH53" s="415"/>
      <c r="AI53" s="600"/>
      <c r="AJ53" s="601"/>
      <c r="AK53" s="601"/>
      <c r="AL53" s="601"/>
      <c r="AM53" s="601"/>
      <c r="AN53" s="602"/>
      <c r="AO53" s="108"/>
      <c r="AP53" s="603"/>
      <c r="AQ53" s="604"/>
      <c r="AR53" s="604"/>
      <c r="AS53" s="604"/>
      <c r="AT53" s="604"/>
      <c r="AU53" s="589"/>
      <c r="AV53" s="589"/>
      <c r="AW53" s="589"/>
      <c r="AX53" s="589"/>
      <c r="AY53" s="589"/>
      <c r="AZ53" s="589"/>
      <c r="BA53" s="589"/>
      <c r="BB53" s="589"/>
      <c r="BC53" s="589"/>
      <c r="BD53" s="590"/>
    </row>
    <row r="54" spans="1:56" ht="22.5" customHeight="1" x14ac:dyDescent="0.2">
      <c r="A54" s="109"/>
      <c r="B54" s="110"/>
      <c r="C54" s="1093"/>
      <c r="D54" s="1094"/>
      <c r="E54" s="1094"/>
      <c r="F54" s="1094"/>
      <c r="G54" s="1094"/>
      <c r="H54" s="1094"/>
      <c r="I54" s="1094"/>
      <c r="J54" s="1094"/>
      <c r="K54" s="1094"/>
      <c r="L54" s="1094"/>
      <c r="M54" s="1095"/>
      <c r="N54" s="594"/>
      <c r="O54" s="595"/>
      <c r="P54" s="596"/>
      <c r="Q54" s="594"/>
      <c r="R54" s="595"/>
      <c r="S54" s="596"/>
      <c r="T54" s="411"/>
      <c r="U54" s="412"/>
      <c r="V54" s="413"/>
      <c r="W54" s="414"/>
      <c r="X54" s="412"/>
      <c r="Y54" s="415"/>
      <c r="Z54" s="411"/>
      <c r="AA54" s="412"/>
      <c r="AB54" s="413"/>
      <c r="AC54" s="414"/>
      <c r="AD54" s="412"/>
      <c r="AE54" s="413"/>
      <c r="AF54" s="414"/>
      <c r="AG54" s="412"/>
      <c r="AH54" s="415"/>
      <c r="AI54" s="600"/>
      <c r="AJ54" s="601"/>
      <c r="AK54" s="601"/>
      <c r="AL54" s="601"/>
      <c r="AM54" s="601"/>
      <c r="AN54" s="602"/>
      <c r="AO54" s="108"/>
      <c r="AP54" s="603"/>
      <c r="AQ54" s="604"/>
      <c r="AR54" s="604"/>
      <c r="AS54" s="604"/>
      <c r="AT54" s="604"/>
      <c r="AU54" s="589"/>
      <c r="AV54" s="589"/>
      <c r="AW54" s="589"/>
      <c r="AX54" s="589"/>
      <c r="AY54" s="589"/>
      <c r="AZ54" s="589"/>
      <c r="BA54" s="589"/>
      <c r="BB54" s="589"/>
      <c r="BC54" s="589"/>
      <c r="BD54" s="590"/>
    </row>
    <row r="55" spans="1:56" ht="22.5" customHeight="1" x14ac:dyDescent="0.2">
      <c r="A55" s="109"/>
      <c r="B55" s="110"/>
      <c r="C55" s="1093"/>
      <c r="D55" s="1094"/>
      <c r="E55" s="1094"/>
      <c r="F55" s="1094"/>
      <c r="G55" s="1094"/>
      <c r="H55" s="1094"/>
      <c r="I55" s="1094"/>
      <c r="J55" s="1094"/>
      <c r="K55" s="1094"/>
      <c r="L55" s="1094"/>
      <c r="M55" s="1095"/>
      <c r="N55" s="594"/>
      <c r="O55" s="595"/>
      <c r="P55" s="596"/>
      <c r="Q55" s="594"/>
      <c r="R55" s="595"/>
      <c r="S55" s="596"/>
      <c r="T55" s="411"/>
      <c r="U55" s="412"/>
      <c r="V55" s="413"/>
      <c r="W55" s="414"/>
      <c r="X55" s="412"/>
      <c r="Y55" s="415"/>
      <c r="Z55" s="411"/>
      <c r="AA55" s="412"/>
      <c r="AB55" s="413"/>
      <c r="AC55" s="414"/>
      <c r="AD55" s="412"/>
      <c r="AE55" s="413"/>
      <c r="AF55" s="414"/>
      <c r="AG55" s="412"/>
      <c r="AH55" s="415"/>
      <c r="AI55" s="600"/>
      <c r="AJ55" s="601"/>
      <c r="AK55" s="601"/>
      <c r="AL55" s="601"/>
      <c r="AM55" s="601"/>
      <c r="AN55" s="602"/>
      <c r="AO55" s="108"/>
      <c r="AP55" s="603"/>
      <c r="AQ55" s="604"/>
      <c r="AR55" s="604"/>
      <c r="AS55" s="604"/>
      <c r="AT55" s="604"/>
      <c r="AU55" s="589"/>
      <c r="AV55" s="589"/>
      <c r="AW55" s="589"/>
      <c r="AX55" s="589"/>
      <c r="AY55" s="589"/>
      <c r="AZ55" s="589"/>
      <c r="BA55" s="589"/>
      <c r="BB55" s="589"/>
      <c r="BC55" s="589"/>
      <c r="BD55" s="590"/>
    </row>
    <row r="56" spans="1:56" ht="22.5" customHeight="1" x14ac:dyDescent="0.2">
      <c r="A56" s="109"/>
      <c r="B56" s="110"/>
      <c r="C56" s="1093"/>
      <c r="D56" s="1094"/>
      <c r="E56" s="1094"/>
      <c r="F56" s="1094"/>
      <c r="G56" s="1094"/>
      <c r="H56" s="1094"/>
      <c r="I56" s="1094"/>
      <c r="J56" s="1094"/>
      <c r="K56" s="1094"/>
      <c r="L56" s="1094"/>
      <c r="M56" s="1095"/>
      <c r="N56" s="594"/>
      <c r="O56" s="595"/>
      <c r="P56" s="596"/>
      <c r="Q56" s="594"/>
      <c r="R56" s="595"/>
      <c r="S56" s="596"/>
      <c r="T56" s="411"/>
      <c r="U56" s="412"/>
      <c r="V56" s="413"/>
      <c r="W56" s="414"/>
      <c r="X56" s="412"/>
      <c r="Y56" s="415"/>
      <c r="Z56" s="411"/>
      <c r="AA56" s="412"/>
      <c r="AB56" s="413"/>
      <c r="AC56" s="414"/>
      <c r="AD56" s="412"/>
      <c r="AE56" s="413"/>
      <c r="AF56" s="414"/>
      <c r="AG56" s="412"/>
      <c r="AH56" s="415"/>
      <c r="AI56" s="600"/>
      <c r="AJ56" s="601"/>
      <c r="AK56" s="601"/>
      <c r="AL56" s="601"/>
      <c r="AM56" s="601"/>
      <c r="AN56" s="602"/>
      <c r="AO56" s="108"/>
      <c r="AP56" s="603"/>
      <c r="AQ56" s="604"/>
      <c r="AR56" s="604"/>
      <c r="AS56" s="604"/>
      <c r="AT56" s="604"/>
      <c r="AU56" s="589"/>
      <c r="AV56" s="589"/>
      <c r="AW56" s="589"/>
      <c r="AX56" s="589"/>
      <c r="AY56" s="589"/>
      <c r="AZ56" s="589"/>
      <c r="BA56" s="589"/>
      <c r="BB56" s="589"/>
      <c r="BC56" s="589"/>
      <c r="BD56" s="590"/>
    </row>
    <row r="57" spans="1:56" ht="22.5" customHeight="1" x14ac:dyDescent="0.2">
      <c r="A57" s="109"/>
      <c r="B57" s="110"/>
      <c r="C57" s="1093"/>
      <c r="D57" s="1094"/>
      <c r="E57" s="1094"/>
      <c r="F57" s="1094"/>
      <c r="G57" s="1094"/>
      <c r="H57" s="1094"/>
      <c r="I57" s="1094"/>
      <c r="J57" s="1094"/>
      <c r="K57" s="1094"/>
      <c r="L57" s="1094"/>
      <c r="M57" s="1095"/>
      <c r="N57" s="594"/>
      <c r="O57" s="595"/>
      <c r="P57" s="596"/>
      <c r="Q57" s="594"/>
      <c r="R57" s="595"/>
      <c r="S57" s="596"/>
      <c r="T57" s="411"/>
      <c r="U57" s="412"/>
      <c r="V57" s="413"/>
      <c r="W57" s="414"/>
      <c r="X57" s="412"/>
      <c r="Y57" s="415"/>
      <c r="Z57" s="411"/>
      <c r="AA57" s="412"/>
      <c r="AB57" s="413"/>
      <c r="AC57" s="414"/>
      <c r="AD57" s="412"/>
      <c r="AE57" s="413"/>
      <c r="AF57" s="414"/>
      <c r="AG57" s="412"/>
      <c r="AH57" s="415"/>
      <c r="AI57" s="600"/>
      <c r="AJ57" s="601"/>
      <c r="AK57" s="601"/>
      <c r="AL57" s="601"/>
      <c r="AM57" s="601"/>
      <c r="AN57" s="602"/>
      <c r="AO57" s="108"/>
      <c r="AP57" s="603"/>
      <c r="AQ57" s="604"/>
      <c r="AR57" s="604"/>
      <c r="AS57" s="604"/>
      <c r="AT57" s="604"/>
      <c r="AU57" s="589"/>
      <c r="AV57" s="589"/>
      <c r="AW57" s="589"/>
      <c r="AX57" s="589"/>
      <c r="AY57" s="589"/>
      <c r="AZ57" s="589"/>
      <c r="BA57" s="589"/>
      <c r="BB57" s="589"/>
      <c r="BC57" s="589"/>
      <c r="BD57" s="590"/>
    </row>
    <row r="58" spans="1:56" ht="22.5" customHeight="1" x14ac:dyDescent="0.2">
      <c r="A58" s="109"/>
      <c r="B58" s="110"/>
      <c r="C58" s="1093"/>
      <c r="D58" s="1094"/>
      <c r="E58" s="1094"/>
      <c r="F58" s="1094"/>
      <c r="G58" s="1094"/>
      <c r="H58" s="1094"/>
      <c r="I58" s="1094"/>
      <c r="J58" s="1094"/>
      <c r="K58" s="1094"/>
      <c r="L58" s="1094"/>
      <c r="M58" s="1095"/>
      <c r="N58" s="594"/>
      <c r="O58" s="595"/>
      <c r="P58" s="596"/>
      <c r="Q58" s="594"/>
      <c r="R58" s="595"/>
      <c r="S58" s="596"/>
      <c r="T58" s="411"/>
      <c r="U58" s="412"/>
      <c r="V58" s="413"/>
      <c r="W58" s="414"/>
      <c r="X58" s="412"/>
      <c r="Y58" s="415"/>
      <c r="Z58" s="411"/>
      <c r="AA58" s="412"/>
      <c r="AB58" s="413"/>
      <c r="AC58" s="414"/>
      <c r="AD58" s="412"/>
      <c r="AE58" s="413"/>
      <c r="AF58" s="414"/>
      <c r="AG58" s="412"/>
      <c r="AH58" s="415"/>
      <c r="AI58" s="600"/>
      <c r="AJ58" s="601"/>
      <c r="AK58" s="601"/>
      <c r="AL58" s="601"/>
      <c r="AM58" s="601"/>
      <c r="AN58" s="602"/>
      <c r="AO58" s="108"/>
      <c r="AP58" s="603"/>
      <c r="AQ58" s="604"/>
      <c r="AR58" s="604"/>
      <c r="AS58" s="604"/>
      <c r="AT58" s="604"/>
      <c r="AU58" s="589"/>
      <c r="AV58" s="589"/>
      <c r="AW58" s="589"/>
      <c r="AX58" s="589"/>
      <c r="AY58" s="589"/>
      <c r="AZ58" s="589"/>
      <c r="BA58" s="589"/>
      <c r="BB58" s="589"/>
      <c r="BC58" s="589"/>
      <c r="BD58" s="590"/>
    </row>
    <row r="59" spans="1:56" ht="22.5" customHeight="1" x14ac:dyDescent="0.2">
      <c r="A59" s="109"/>
      <c r="B59" s="110"/>
      <c r="C59" s="1093"/>
      <c r="D59" s="1094"/>
      <c r="E59" s="1094"/>
      <c r="F59" s="1094"/>
      <c r="G59" s="1094"/>
      <c r="H59" s="1094"/>
      <c r="I59" s="1094"/>
      <c r="J59" s="1094"/>
      <c r="K59" s="1094"/>
      <c r="L59" s="1094"/>
      <c r="M59" s="1095"/>
      <c r="N59" s="594"/>
      <c r="O59" s="595"/>
      <c r="P59" s="596"/>
      <c r="Q59" s="594"/>
      <c r="R59" s="595"/>
      <c r="S59" s="596"/>
      <c r="T59" s="411"/>
      <c r="U59" s="412"/>
      <c r="V59" s="413"/>
      <c r="W59" s="414"/>
      <c r="X59" s="412"/>
      <c r="Y59" s="415"/>
      <c r="Z59" s="411"/>
      <c r="AA59" s="412"/>
      <c r="AB59" s="413"/>
      <c r="AC59" s="414"/>
      <c r="AD59" s="412"/>
      <c r="AE59" s="413"/>
      <c r="AF59" s="414"/>
      <c r="AG59" s="412"/>
      <c r="AH59" s="415"/>
      <c r="AI59" s="600"/>
      <c r="AJ59" s="601"/>
      <c r="AK59" s="601"/>
      <c r="AL59" s="601"/>
      <c r="AM59" s="601"/>
      <c r="AN59" s="602"/>
      <c r="AO59" s="108"/>
      <c r="AP59" s="603"/>
      <c r="AQ59" s="604"/>
      <c r="AR59" s="604"/>
      <c r="AS59" s="604"/>
      <c r="AT59" s="604"/>
      <c r="AU59" s="589"/>
      <c r="AV59" s="589"/>
      <c r="AW59" s="589"/>
      <c r="AX59" s="589"/>
      <c r="AY59" s="589"/>
      <c r="AZ59" s="589"/>
      <c r="BA59" s="589"/>
      <c r="BB59" s="589"/>
      <c r="BC59" s="589"/>
      <c r="BD59" s="590"/>
    </row>
    <row r="60" spans="1:56" ht="22.5" customHeight="1" thickBot="1" x14ac:dyDescent="0.25">
      <c r="A60" s="128"/>
      <c r="B60" s="129"/>
      <c r="C60" s="1140"/>
      <c r="D60" s="1141"/>
      <c r="E60" s="1141"/>
      <c r="F60" s="1141"/>
      <c r="G60" s="1141"/>
      <c r="H60" s="1141"/>
      <c r="I60" s="1141"/>
      <c r="J60" s="1141"/>
      <c r="K60" s="1141"/>
      <c r="L60" s="1141"/>
      <c r="M60" s="1142"/>
      <c r="N60" s="1143"/>
      <c r="O60" s="1144"/>
      <c r="P60" s="1145"/>
      <c r="Q60" s="1143"/>
      <c r="R60" s="1144"/>
      <c r="S60" s="1145"/>
      <c r="T60" s="416"/>
      <c r="U60" s="417"/>
      <c r="V60" s="418"/>
      <c r="W60" s="419"/>
      <c r="X60" s="417"/>
      <c r="Y60" s="420"/>
      <c r="Z60" s="416"/>
      <c r="AA60" s="417"/>
      <c r="AB60" s="418"/>
      <c r="AC60" s="419"/>
      <c r="AD60" s="417"/>
      <c r="AE60" s="418"/>
      <c r="AF60" s="419"/>
      <c r="AG60" s="417"/>
      <c r="AH60" s="420"/>
      <c r="AI60" s="617"/>
      <c r="AJ60" s="618"/>
      <c r="AK60" s="618"/>
      <c r="AL60" s="618"/>
      <c r="AM60" s="618"/>
      <c r="AN60" s="619"/>
      <c r="AO60" s="108"/>
      <c r="AP60" s="620"/>
      <c r="AQ60" s="621"/>
      <c r="AR60" s="621"/>
      <c r="AS60" s="621"/>
      <c r="AT60" s="621"/>
      <c r="AU60" s="622"/>
      <c r="AV60" s="622"/>
      <c r="AW60" s="622"/>
      <c r="AX60" s="622"/>
      <c r="AY60" s="622"/>
      <c r="AZ60" s="622"/>
      <c r="BA60" s="622"/>
      <c r="BB60" s="622"/>
      <c r="BC60" s="622"/>
      <c r="BD60" s="623"/>
    </row>
    <row r="61" spans="1:56" ht="22.5" customHeight="1" thickTop="1" thickBot="1" x14ac:dyDescent="0.2">
      <c r="A61" s="60"/>
      <c r="B61" s="130"/>
      <c r="C61" s="1146" t="s">
        <v>161</v>
      </c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1147"/>
      <c r="Z61" s="429"/>
      <c r="AA61" s="239"/>
      <c r="AB61" s="430"/>
      <c r="AC61" s="431"/>
      <c r="AD61" s="239"/>
      <c r="AE61" s="430"/>
      <c r="AF61" s="431"/>
      <c r="AG61" s="239"/>
      <c r="AH61" s="432"/>
      <c r="AI61" s="1148"/>
      <c r="AJ61" s="477"/>
      <c r="AK61" s="477"/>
      <c r="AL61" s="477"/>
      <c r="AM61" s="477"/>
      <c r="AN61" s="1149"/>
      <c r="BD61" s="131" t="s">
        <v>160</v>
      </c>
    </row>
    <row r="62" spans="1:56" ht="11.25" customHeight="1" thickTop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56" ht="24" customHeight="1" x14ac:dyDescent="0.2">
      <c r="A63" s="633" t="s">
        <v>171</v>
      </c>
      <c r="B63" s="633"/>
      <c r="C63" s="633"/>
      <c r="D63" s="633"/>
      <c r="E63" s="633"/>
      <c r="F63" s="633"/>
      <c r="G63" s="633"/>
      <c r="H63" s="633"/>
      <c r="I63" s="633"/>
      <c r="J63" s="633"/>
      <c r="Q63" s="574" t="s">
        <v>170</v>
      </c>
      <c r="R63" s="574"/>
      <c r="S63" s="574"/>
      <c r="T63" s="574"/>
      <c r="U63" s="574"/>
      <c r="V63" s="574"/>
      <c r="W63" s="574"/>
      <c r="X63" s="574"/>
      <c r="Y63" s="574"/>
      <c r="Z63" s="574"/>
      <c r="AA63" s="574"/>
      <c r="AB63" s="574"/>
      <c r="AC63" s="574"/>
      <c r="AD63" s="574"/>
      <c r="AE63" s="574"/>
      <c r="AH63" s="126" t="s">
        <v>173</v>
      </c>
      <c r="AI63" s="126"/>
      <c r="AJ63" s="1133"/>
      <c r="AK63" s="1133"/>
      <c r="AL63" s="127" t="s">
        <v>172</v>
      </c>
      <c r="AM63" s="516"/>
      <c r="AN63" s="516"/>
      <c r="AT63" s="575"/>
      <c r="AU63" s="575"/>
      <c r="AV63" s="582"/>
      <c r="AW63" s="582"/>
      <c r="AX63" s="3" t="s">
        <v>158</v>
      </c>
      <c r="AY63" s="582"/>
      <c r="AZ63" s="582"/>
      <c r="BA63" s="3" t="s">
        <v>157</v>
      </c>
      <c r="BB63" s="582"/>
      <c r="BC63" s="582"/>
      <c r="BD63" s="3" t="s">
        <v>156</v>
      </c>
    </row>
    <row r="64" spans="1:56" ht="11.25" customHeight="1" thickBot="1" x14ac:dyDescent="0.25">
      <c r="AC64" s="93"/>
      <c r="AD64" s="93"/>
    </row>
    <row r="65" spans="1:56" ht="23.25" customHeight="1" thickTop="1" x14ac:dyDescent="0.2">
      <c r="A65" s="106" t="s">
        <v>167</v>
      </c>
      <c r="B65" s="235" t="s">
        <v>156</v>
      </c>
      <c r="C65" s="459" t="s">
        <v>166</v>
      </c>
      <c r="D65" s="460"/>
      <c r="E65" s="460"/>
      <c r="F65" s="460"/>
      <c r="G65" s="460"/>
      <c r="H65" s="460"/>
      <c r="I65" s="460"/>
      <c r="J65" s="460"/>
      <c r="K65" s="460"/>
      <c r="L65" s="460"/>
      <c r="M65" s="478"/>
      <c r="N65" s="630" t="s">
        <v>128</v>
      </c>
      <c r="O65" s="631"/>
      <c r="P65" s="632"/>
      <c r="Q65" s="630" t="s">
        <v>165</v>
      </c>
      <c r="R65" s="631"/>
      <c r="S65" s="632"/>
      <c r="T65" s="630" t="s">
        <v>127</v>
      </c>
      <c r="U65" s="631"/>
      <c r="V65" s="631"/>
      <c r="W65" s="631"/>
      <c r="X65" s="631"/>
      <c r="Y65" s="632"/>
      <c r="Z65" s="630" t="s">
        <v>164</v>
      </c>
      <c r="AA65" s="631"/>
      <c r="AB65" s="631"/>
      <c r="AC65" s="631"/>
      <c r="AD65" s="631"/>
      <c r="AE65" s="631"/>
      <c r="AF65" s="631"/>
      <c r="AG65" s="631"/>
      <c r="AH65" s="632"/>
      <c r="AI65" s="459" t="s">
        <v>163</v>
      </c>
      <c r="AJ65" s="460"/>
      <c r="AK65" s="460"/>
      <c r="AL65" s="460"/>
      <c r="AM65" s="460"/>
      <c r="AN65" s="461"/>
      <c r="AO65" s="108"/>
      <c r="AP65" s="624" t="s">
        <v>162</v>
      </c>
      <c r="AQ65" s="625"/>
      <c r="AR65" s="625"/>
      <c r="AS65" s="625"/>
      <c r="AT65" s="625"/>
      <c r="AU65" s="625"/>
      <c r="AV65" s="625"/>
      <c r="AW65" s="625"/>
      <c r="AX65" s="625"/>
      <c r="AY65" s="625"/>
      <c r="AZ65" s="625"/>
      <c r="BA65" s="625"/>
      <c r="BB65" s="625"/>
      <c r="BC65" s="625"/>
      <c r="BD65" s="626"/>
    </row>
    <row r="66" spans="1:56" ht="22.5" customHeight="1" x14ac:dyDescent="0.2">
      <c r="A66" s="109"/>
      <c r="B66" s="110"/>
      <c r="C66" s="1093"/>
      <c r="D66" s="1094"/>
      <c r="E66" s="1094"/>
      <c r="F66" s="1094"/>
      <c r="G66" s="1094"/>
      <c r="H66" s="1094"/>
      <c r="I66" s="1094"/>
      <c r="J66" s="1094"/>
      <c r="K66" s="1094"/>
      <c r="L66" s="1094"/>
      <c r="M66" s="1095"/>
      <c r="N66" s="594"/>
      <c r="O66" s="595"/>
      <c r="P66" s="596"/>
      <c r="Q66" s="594"/>
      <c r="R66" s="595"/>
      <c r="S66" s="596"/>
      <c r="T66" s="411"/>
      <c r="U66" s="412"/>
      <c r="V66" s="413"/>
      <c r="W66" s="414"/>
      <c r="X66" s="412"/>
      <c r="Y66" s="415"/>
      <c r="Z66" s="411"/>
      <c r="AA66" s="412"/>
      <c r="AB66" s="413"/>
      <c r="AC66" s="414"/>
      <c r="AD66" s="412"/>
      <c r="AE66" s="413"/>
      <c r="AF66" s="414"/>
      <c r="AG66" s="412"/>
      <c r="AH66" s="415"/>
      <c r="AI66" s="600"/>
      <c r="AJ66" s="601"/>
      <c r="AK66" s="601"/>
      <c r="AL66" s="601"/>
      <c r="AM66" s="601"/>
      <c r="AN66" s="602"/>
      <c r="AO66" s="108"/>
      <c r="AP66" s="603"/>
      <c r="AQ66" s="604"/>
      <c r="AR66" s="604"/>
      <c r="AS66" s="604"/>
      <c r="AT66" s="604"/>
      <c r="AU66" s="589"/>
      <c r="AV66" s="589"/>
      <c r="AW66" s="589"/>
      <c r="AX66" s="589"/>
      <c r="AY66" s="589"/>
      <c r="AZ66" s="589"/>
      <c r="BA66" s="589"/>
      <c r="BB66" s="589"/>
      <c r="BC66" s="589"/>
      <c r="BD66" s="590"/>
    </row>
    <row r="67" spans="1:56" ht="22.5" customHeight="1" x14ac:dyDescent="0.2">
      <c r="A67" s="109"/>
      <c r="B67" s="110"/>
      <c r="C67" s="1093"/>
      <c r="D67" s="1094"/>
      <c r="E67" s="1094"/>
      <c r="F67" s="1094"/>
      <c r="G67" s="1094"/>
      <c r="H67" s="1094"/>
      <c r="I67" s="1094"/>
      <c r="J67" s="1094"/>
      <c r="K67" s="1094"/>
      <c r="L67" s="1094"/>
      <c r="M67" s="1095"/>
      <c r="N67" s="594"/>
      <c r="O67" s="595"/>
      <c r="P67" s="596"/>
      <c r="Q67" s="594"/>
      <c r="R67" s="595"/>
      <c r="S67" s="596"/>
      <c r="T67" s="411"/>
      <c r="U67" s="412"/>
      <c r="V67" s="413"/>
      <c r="W67" s="414"/>
      <c r="X67" s="412"/>
      <c r="Y67" s="415"/>
      <c r="Z67" s="411"/>
      <c r="AA67" s="412"/>
      <c r="AB67" s="413"/>
      <c r="AC67" s="414"/>
      <c r="AD67" s="412"/>
      <c r="AE67" s="413"/>
      <c r="AF67" s="414"/>
      <c r="AG67" s="412"/>
      <c r="AH67" s="415"/>
      <c r="AI67" s="600"/>
      <c r="AJ67" s="601"/>
      <c r="AK67" s="601"/>
      <c r="AL67" s="601"/>
      <c r="AM67" s="601"/>
      <c r="AN67" s="602"/>
      <c r="AO67" s="108"/>
      <c r="AP67" s="603"/>
      <c r="AQ67" s="604"/>
      <c r="AR67" s="604"/>
      <c r="AS67" s="604"/>
      <c r="AT67" s="604"/>
      <c r="AU67" s="589"/>
      <c r="AV67" s="589"/>
      <c r="AW67" s="589"/>
      <c r="AX67" s="589"/>
      <c r="AY67" s="589"/>
      <c r="AZ67" s="589"/>
      <c r="BA67" s="589"/>
      <c r="BB67" s="589"/>
      <c r="BC67" s="589"/>
      <c r="BD67" s="590"/>
    </row>
    <row r="68" spans="1:56" ht="22.5" customHeight="1" x14ac:dyDescent="0.2">
      <c r="A68" s="109"/>
      <c r="B68" s="110"/>
      <c r="C68" s="1093"/>
      <c r="D68" s="1094"/>
      <c r="E68" s="1094"/>
      <c r="F68" s="1094"/>
      <c r="G68" s="1094"/>
      <c r="H68" s="1094"/>
      <c r="I68" s="1094"/>
      <c r="J68" s="1094"/>
      <c r="K68" s="1094"/>
      <c r="L68" s="1094"/>
      <c r="M68" s="1095"/>
      <c r="N68" s="594"/>
      <c r="O68" s="595"/>
      <c r="P68" s="596"/>
      <c r="Q68" s="594"/>
      <c r="R68" s="595"/>
      <c r="S68" s="596"/>
      <c r="T68" s="411"/>
      <c r="U68" s="412"/>
      <c r="V68" s="413"/>
      <c r="W68" s="414"/>
      <c r="X68" s="412"/>
      <c r="Y68" s="415"/>
      <c r="Z68" s="411"/>
      <c r="AA68" s="412"/>
      <c r="AB68" s="413"/>
      <c r="AC68" s="414"/>
      <c r="AD68" s="412"/>
      <c r="AE68" s="413"/>
      <c r="AF68" s="414"/>
      <c r="AG68" s="412"/>
      <c r="AH68" s="415"/>
      <c r="AI68" s="600"/>
      <c r="AJ68" s="601"/>
      <c r="AK68" s="601"/>
      <c r="AL68" s="601"/>
      <c r="AM68" s="601"/>
      <c r="AN68" s="602"/>
      <c r="AO68" s="108"/>
      <c r="AP68" s="603"/>
      <c r="AQ68" s="604"/>
      <c r="AR68" s="604"/>
      <c r="AS68" s="604"/>
      <c r="AT68" s="604"/>
      <c r="AU68" s="589"/>
      <c r="AV68" s="589"/>
      <c r="AW68" s="589"/>
      <c r="AX68" s="589"/>
      <c r="AY68" s="589"/>
      <c r="AZ68" s="589"/>
      <c r="BA68" s="589"/>
      <c r="BB68" s="589"/>
      <c r="BC68" s="589"/>
      <c r="BD68" s="590"/>
    </row>
    <row r="69" spans="1:56" ht="22.5" customHeight="1" x14ac:dyDescent="0.2">
      <c r="A69" s="109"/>
      <c r="B69" s="110"/>
      <c r="C69" s="1093"/>
      <c r="D69" s="1094"/>
      <c r="E69" s="1094"/>
      <c r="F69" s="1094"/>
      <c r="G69" s="1094"/>
      <c r="H69" s="1094"/>
      <c r="I69" s="1094"/>
      <c r="J69" s="1094"/>
      <c r="K69" s="1094"/>
      <c r="L69" s="1094"/>
      <c r="M69" s="1095"/>
      <c r="N69" s="594"/>
      <c r="O69" s="595"/>
      <c r="P69" s="596"/>
      <c r="Q69" s="594"/>
      <c r="R69" s="595"/>
      <c r="S69" s="596"/>
      <c r="T69" s="411"/>
      <c r="U69" s="412"/>
      <c r="V69" s="413"/>
      <c r="W69" s="414"/>
      <c r="X69" s="412"/>
      <c r="Y69" s="415"/>
      <c r="Z69" s="411"/>
      <c r="AA69" s="412"/>
      <c r="AB69" s="413"/>
      <c r="AC69" s="414"/>
      <c r="AD69" s="412"/>
      <c r="AE69" s="413"/>
      <c r="AF69" s="414"/>
      <c r="AG69" s="412"/>
      <c r="AH69" s="415"/>
      <c r="AI69" s="600"/>
      <c r="AJ69" s="601"/>
      <c r="AK69" s="601"/>
      <c r="AL69" s="601"/>
      <c r="AM69" s="601"/>
      <c r="AN69" s="602"/>
      <c r="AO69" s="108"/>
      <c r="AP69" s="603"/>
      <c r="AQ69" s="604"/>
      <c r="AR69" s="604"/>
      <c r="AS69" s="604"/>
      <c r="AT69" s="604"/>
      <c r="AU69" s="589"/>
      <c r="AV69" s="589"/>
      <c r="AW69" s="589"/>
      <c r="AX69" s="589"/>
      <c r="AY69" s="589"/>
      <c r="AZ69" s="589"/>
      <c r="BA69" s="589"/>
      <c r="BB69" s="589"/>
      <c r="BC69" s="589"/>
      <c r="BD69" s="590"/>
    </row>
    <row r="70" spans="1:56" ht="22.5" customHeight="1" x14ac:dyDescent="0.2">
      <c r="A70" s="109"/>
      <c r="B70" s="110"/>
      <c r="C70" s="1093"/>
      <c r="D70" s="1094"/>
      <c r="E70" s="1094"/>
      <c r="F70" s="1094"/>
      <c r="G70" s="1094"/>
      <c r="H70" s="1094"/>
      <c r="I70" s="1094"/>
      <c r="J70" s="1094"/>
      <c r="K70" s="1094"/>
      <c r="L70" s="1094"/>
      <c r="M70" s="1095"/>
      <c r="N70" s="594"/>
      <c r="O70" s="595"/>
      <c r="P70" s="596"/>
      <c r="Q70" s="594"/>
      <c r="R70" s="595"/>
      <c r="S70" s="596"/>
      <c r="T70" s="411"/>
      <c r="U70" s="412"/>
      <c r="V70" s="413"/>
      <c r="W70" s="414"/>
      <c r="X70" s="412"/>
      <c r="Y70" s="415"/>
      <c r="Z70" s="411"/>
      <c r="AA70" s="412"/>
      <c r="AB70" s="413"/>
      <c r="AC70" s="414"/>
      <c r="AD70" s="412"/>
      <c r="AE70" s="413"/>
      <c r="AF70" s="414"/>
      <c r="AG70" s="412"/>
      <c r="AH70" s="415"/>
      <c r="AI70" s="600"/>
      <c r="AJ70" s="601"/>
      <c r="AK70" s="601"/>
      <c r="AL70" s="601"/>
      <c r="AM70" s="601"/>
      <c r="AN70" s="602"/>
      <c r="AO70" s="108"/>
      <c r="AP70" s="603"/>
      <c r="AQ70" s="604"/>
      <c r="AR70" s="604"/>
      <c r="AS70" s="604"/>
      <c r="AT70" s="604"/>
      <c r="AU70" s="589"/>
      <c r="AV70" s="589"/>
      <c r="AW70" s="589"/>
      <c r="AX70" s="589"/>
      <c r="AY70" s="589"/>
      <c r="AZ70" s="589"/>
      <c r="BA70" s="589"/>
      <c r="BB70" s="589"/>
      <c r="BC70" s="589"/>
      <c r="BD70" s="590"/>
    </row>
    <row r="71" spans="1:56" ht="22.5" customHeight="1" x14ac:dyDescent="0.2">
      <c r="A71" s="109"/>
      <c r="B71" s="110"/>
      <c r="C71" s="1093"/>
      <c r="D71" s="1094"/>
      <c r="E71" s="1094"/>
      <c r="F71" s="1094"/>
      <c r="G71" s="1094"/>
      <c r="H71" s="1094"/>
      <c r="I71" s="1094"/>
      <c r="J71" s="1094"/>
      <c r="K71" s="1094"/>
      <c r="L71" s="1094"/>
      <c r="M71" s="1095"/>
      <c r="N71" s="594"/>
      <c r="O71" s="595"/>
      <c r="P71" s="596"/>
      <c r="Q71" s="594"/>
      <c r="R71" s="595"/>
      <c r="S71" s="596"/>
      <c r="T71" s="411"/>
      <c r="U71" s="412"/>
      <c r="V71" s="413"/>
      <c r="W71" s="414"/>
      <c r="X71" s="412"/>
      <c r="Y71" s="415"/>
      <c r="Z71" s="411"/>
      <c r="AA71" s="412"/>
      <c r="AB71" s="413"/>
      <c r="AC71" s="414"/>
      <c r="AD71" s="412"/>
      <c r="AE71" s="413"/>
      <c r="AF71" s="414"/>
      <c r="AG71" s="412"/>
      <c r="AH71" s="415"/>
      <c r="AI71" s="600"/>
      <c r="AJ71" s="601"/>
      <c r="AK71" s="601"/>
      <c r="AL71" s="601"/>
      <c r="AM71" s="601"/>
      <c r="AN71" s="602"/>
      <c r="AO71" s="108"/>
      <c r="AP71" s="603"/>
      <c r="AQ71" s="604"/>
      <c r="AR71" s="604"/>
      <c r="AS71" s="604"/>
      <c r="AT71" s="604"/>
      <c r="AU71" s="589"/>
      <c r="AV71" s="589"/>
      <c r="AW71" s="589"/>
      <c r="AX71" s="589"/>
      <c r="AY71" s="589"/>
      <c r="AZ71" s="589"/>
      <c r="BA71" s="589"/>
      <c r="BB71" s="589"/>
      <c r="BC71" s="589"/>
      <c r="BD71" s="590"/>
    </row>
    <row r="72" spans="1:56" ht="22.5" customHeight="1" x14ac:dyDescent="0.2">
      <c r="A72" s="109"/>
      <c r="B72" s="110"/>
      <c r="C72" s="1093"/>
      <c r="D72" s="1094"/>
      <c r="E72" s="1094"/>
      <c r="F72" s="1094"/>
      <c r="G72" s="1094"/>
      <c r="H72" s="1094"/>
      <c r="I72" s="1094"/>
      <c r="J72" s="1094"/>
      <c r="K72" s="1094"/>
      <c r="L72" s="1094"/>
      <c r="M72" s="1095"/>
      <c r="N72" s="594"/>
      <c r="O72" s="595"/>
      <c r="P72" s="596"/>
      <c r="Q72" s="594"/>
      <c r="R72" s="595"/>
      <c r="S72" s="596"/>
      <c r="T72" s="411"/>
      <c r="U72" s="412"/>
      <c r="V72" s="413"/>
      <c r="W72" s="414"/>
      <c r="X72" s="412"/>
      <c r="Y72" s="415"/>
      <c r="Z72" s="411"/>
      <c r="AA72" s="412"/>
      <c r="AB72" s="413"/>
      <c r="AC72" s="414"/>
      <c r="AD72" s="412"/>
      <c r="AE72" s="413"/>
      <c r="AF72" s="414"/>
      <c r="AG72" s="412"/>
      <c r="AH72" s="415"/>
      <c r="AI72" s="600"/>
      <c r="AJ72" s="601"/>
      <c r="AK72" s="601"/>
      <c r="AL72" s="601"/>
      <c r="AM72" s="601"/>
      <c r="AN72" s="602"/>
      <c r="AO72" s="108"/>
      <c r="AP72" s="603"/>
      <c r="AQ72" s="604"/>
      <c r="AR72" s="604"/>
      <c r="AS72" s="604"/>
      <c r="AT72" s="604"/>
      <c r="AU72" s="589"/>
      <c r="AV72" s="589"/>
      <c r="AW72" s="589"/>
      <c r="AX72" s="589"/>
      <c r="AY72" s="589"/>
      <c r="AZ72" s="589"/>
      <c r="BA72" s="589"/>
      <c r="BB72" s="589"/>
      <c r="BC72" s="589"/>
      <c r="BD72" s="590"/>
    </row>
    <row r="73" spans="1:56" ht="22.5" customHeight="1" x14ac:dyDescent="0.2">
      <c r="A73" s="109"/>
      <c r="B73" s="110"/>
      <c r="C73" s="1093"/>
      <c r="D73" s="1094"/>
      <c r="E73" s="1094"/>
      <c r="F73" s="1094"/>
      <c r="G73" s="1094"/>
      <c r="H73" s="1094"/>
      <c r="I73" s="1094"/>
      <c r="J73" s="1094"/>
      <c r="K73" s="1094"/>
      <c r="L73" s="1094"/>
      <c r="M73" s="1095"/>
      <c r="N73" s="594"/>
      <c r="O73" s="595"/>
      <c r="P73" s="596"/>
      <c r="Q73" s="594"/>
      <c r="R73" s="595"/>
      <c r="S73" s="596"/>
      <c r="T73" s="411"/>
      <c r="U73" s="412"/>
      <c r="V73" s="413"/>
      <c r="W73" s="414"/>
      <c r="X73" s="412"/>
      <c r="Y73" s="415"/>
      <c r="Z73" s="411"/>
      <c r="AA73" s="412"/>
      <c r="AB73" s="413"/>
      <c r="AC73" s="414"/>
      <c r="AD73" s="412"/>
      <c r="AE73" s="413"/>
      <c r="AF73" s="414"/>
      <c r="AG73" s="412"/>
      <c r="AH73" s="415"/>
      <c r="AI73" s="600"/>
      <c r="AJ73" s="601"/>
      <c r="AK73" s="601"/>
      <c r="AL73" s="601"/>
      <c r="AM73" s="601"/>
      <c r="AN73" s="602"/>
      <c r="AO73" s="108"/>
      <c r="AP73" s="603"/>
      <c r="AQ73" s="604"/>
      <c r="AR73" s="604"/>
      <c r="AS73" s="604"/>
      <c r="AT73" s="604"/>
      <c r="AU73" s="589"/>
      <c r="AV73" s="589"/>
      <c r="AW73" s="589"/>
      <c r="AX73" s="589"/>
      <c r="AY73" s="589"/>
      <c r="AZ73" s="589"/>
      <c r="BA73" s="589"/>
      <c r="BB73" s="589"/>
      <c r="BC73" s="589"/>
      <c r="BD73" s="590"/>
    </row>
    <row r="74" spans="1:56" ht="22.5" customHeight="1" x14ac:dyDescent="0.2">
      <c r="A74" s="109"/>
      <c r="B74" s="110"/>
      <c r="C74" s="1093"/>
      <c r="D74" s="1094"/>
      <c r="E74" s="1094"/>
      <c r="F74" s="1094"/>
      <c r="G74" s="1094"/>
      <c r="H74" s="1094"/>
      <c r="I74" s="1094"/>
      <c r="J74" s="1094"/>
      <c r="K74" s="1094"/>
      <c r="L74" s="1094"/>
      <c r="M74" s="1095"/>
      <c r="N74" s="594"/>
      <c r="O74" s="595"/>
      <c r="P74" s="596"/>
      <c r="Q74" s="594"/>
      <c r="R74" s="595"/>
      <c r="S74" s="596"/>
      <c r="T74" s="411"/>
      <c r="U74" s="412"/>
      <c r="V74" s="413"/>
      <c r="W74" s="414"/>
      <c r="X74" s="412"/>
      <c r="Y74" s="415"/>
      <c r="Z74" s="411"/>
      <c r="AA74" s="412"/>
      <c r="AB74" s="413"/>
      <c r="AC74" s="414"/>
      <c r="AD74" s="412"/>
      <c r="AE74" s="413"/>
      <c r="AF74" s="414"/>
      <c r="AG74" s="412"/>
      <c r="AH74" s="415"/>
      <c r="AI74" s="600"/>
      <c r="AJ74" s="601"/>
      <c r="AK74" s="601"/>
      <c r="AL74" s="601"/>
      <c r="AM74" s="601"/>
      <c r="AN74" s="602"/>
      <c r="AO74" s="108"/>
      <c r="AP74" s="603"/>
      <c r="AQ74" s="604"/>
      <c r="AR74" s="604"/>
      <c r="AS74" s="604"/>
      <c r="AT74" s="604"/>
      <c r="AU74" s="589"/>
      <c r="AV74" s="589"/>
      <c r="AW74" s="589"/>
      <c r="AX74" s="589"/>
      <c r="AY74" s="589"/>
      <c r="AZ74" s="589"/>
      <c r="BA74" s="589"/>
      <c r="BB74" s="589"/>
      <c r="BC74" s="589"/>
      <c r="BD74" s="590"/>
    </row>
    <row r="75" spans="1:56" ht="22.5" customHeight="1" x14ac:dyDescent="0.2">
      <c r="A75" s="109"/>
      <c r="B75" s="110"/>
      <c r="C75" s="1093"/>
      <c r="D75" s="1094"/>
      <c r="E75" s="1094"/>
      <c r="F75" s="1094"/>
      <c r="G75" s="1094"/>
      <c r="H75" s="1094"/>
      <c r="I75" s="1094"/>
      <c r="J75" s="1094"/>
      <c r="K75" s="1094"/>
      <c r="L75" s="1094"/>
      <c r="M75" s="1095"/>
      <c r="N75" s="594"/>
      <c r="O75" s="595"/>
      <c r="P75" s="596"/>
      <c r="Q75" s="594"/>
      <c r="R75" s="595"/>
      <c r="S75" s="596"/>
      <c r="T75" s="411"/>
      <c r="U75" s="412"/>
      <c r="V75" s="413"/>
      <c r="W75" s="414"/>
      <c r="X75" s="412"/>
      <c r="Y75" s="415"/>
      <c r="Z75" s="411"/>
      <c r="AA75" s="412"/>
      <c r="AB75" s="413"/>
      <c r="AC75" s="414"/>
      <c r="AD75" s="412"/>
      <c r="AE75" s="413"/>
      <c r="AF75" s="414"/>
      <c r="AG75" s="412"/>
      <c r="AH75" s="415"/>
      <c r="AI75" s="600"/>
      <c r="AJ75" s="601"/>
      <c r="AK75" s="601"/>
      <c r="AL75" s="601"/>
      <c r="AM75" s="601"/>
      <c r="AN75" s="602"/>
      <c r="AO75" s="108"/>
      <c r="AP75" s="603"/>
      <c r="AQ75" s="604"/>
      <c r="AR75" s="604"/>
      <c r="AS75" s="604"/>
      <c r="AT75" s="604"/>
      <c r="AU75" s="589"/>
      <c r="AV75" s="589"/>
      <c r="AW75" s="589"/>
      <c r="AX75" s="589"/>
      <c r="AY75" s="589"/>
      <c r="AZ75" s="589"/>
      <c r="BA75" s="589"/>
      <c r="BB75" s="589"/>
      <c r="BC75" s="589"/>
      <c r="BD75" s="590"/>
    </row>
    <row r="76" spans="1:56" ht="22.5" customHeight="1" x14ac:dyDescent="0.2">
      <c r="A76" s="109"/>
      <c r="B76" s="110"/>
      <c r="C76" s="1093"/>
      <c r="D76" s="1094"/>
      <c r="E76" s="1094"/>
      <c r="F76" s="1094"/>
      <c r="G76" s="1094"/>
      <c r="H76" s="1094"/>
      <c r="I76" s="1094"/>
      <c r="J76" s="1094"/>
      <c r="K76" s="1094"/>
      <c r="L76" s="1094"/>
      <c r="M76" s="1095"/>
      <c r="N76" s="594"/>
      <c r="O76" s="595"/>
      <c r="P76" s="596"/>
      <c r="Q76" s="594"/>
      <c r="R76" s="595"/>
      <c r="S76" s="596"/>
      <c r="T76" s="411"/>
      <c r="U76" s="412"/>
      <c r="V76" s="413"/>
      <c r="W76" s="414"/>
      <c r="X76" s="412"/>
      <c r="Y76" s="415"/>
      <c r="Z76" s="411"/>
      <c r="AA76" s="412"/>
      <c r="AB76" s="413"/>
      <c r="AC76" s="414"/>
      <c r="AD76" s="412"/>
      <c r="AE76" s="413"/>
      <c r="AF76" s="414"/>
      <c r="AG76" s="412"/>
      <c r="AH76" s="415"/>
      <c r="AI76" s="600"/>
      <c r="AJ76" s="601"/>
      <c r="AK76" s="601"/>
      <c r="AL76" s="601"/>
      <c r="AM76" s="601"/>
      <c r="AN76" s="602"/>
      <c r="AO76" s="108"/>
      <c r="AP76" s="603"/>
      <c r="AQ76" s="604"/>
      <c r="AR76" s="604"/>
      <c r="AS76" s="604"/>
      <c r="AT76" s="604"/>
      <c r="AU76" s="589"/>
      <c r="AV76" s="589"/>
      <c r="AW76" s="589"/>
      <c r="AX76" s="589"/>
      <c r="AY76" s="589"/>
      <c r="AZ76" s="589"/>
      <c r="BA76" s="589"/>
      <c r="BB76" s="589"/>
      <c r="BC76" s="589"/>
      <c r="BD76" s="590"/>
    </row>
    <row r="77" spans="1:56" ht="22.5" customHeight="1" x14ac:dyDescent="0.2">
      <c r="A77" s="109"/>
      <c r="B77" s="110"/>
      <c r="C77" s="1093"/>
      <c r="D77" s="1094"/>
      <c r="E77" s="1094"/>
      <c r="F77" s="1094"/>
      <c r="G77" s="1094"/>
      <c r="H77" s="1094"/>
      <c r="I77" s="1094"/>
      <c r="J77" s="1094"/>
      <c r="K77" s="1094"/>
      <c r="L77" s="1094"/>
      <c r="M77" s="1095"/>
      <c r="N77" s="594"/>
      <c r="O77" s="595"/>
      <c r="P77" s="596"/>
      <c r="Q77" s="594"/>
      <c r="R77" s="595"/>
      <c r="S77" s="596"/>
      <c r="T77" s="411"/>
      <c r="U77" s="412"/>
      <c r="V77" s="413"/>
      <c r="W77" s="414"/>
      <c r="X77" s="412"/>
      <c r="Y77" s="415"/>
      <c r="Z77" s="411"/>
      <c r="AA77" s="412"/>
      <c r="AB77" s="413"/>
      <c r="AC77" s="414"/>
      <c r="AD77" s="412"/>
      <c r="AE77" s="413"/>
      <c r="AF77" s="414"/>
      <c r="AG77" s="412"/>
      <c r="AH77" s="415"/>
      <c r="AI77" s="600"/>
      <c r="AJ77" s="601"/>
      <c r="AK77" s="601"/>
      <c r="AL77" s="601"/>
      <c r="AM77" s="601"/>
      <c r="AN77" s="602"/>
      <c r="AO77" s="108"/>
      <c r="AP77" s="603"/>
      <c r="AQ77" s="604"/>
      <c r="AR77" s="604"/>
      <c r="AS77" s="604"/>
      <c r="AT77" s="604"/>
      <c r="AU77" s="589"/>
      <c r="AV77" s="589"/>
      <c r="AW77" s="589"/>
      <c r="AX77" s="589"/>
      <c r="AY77" s="589"/>
      <c r="AZ77" s="589"/>
      <c r="BA77" s="589"/>
      <c r="BB77" s="589"/>
      <c r="BC77" s="589"/>
      <c r="BD77" s="590"/>
    </row>
    <row r="78" spans="1:56" ht="22.5" customHeight="1" x14ac:dyDescent="0.2">
      <c r="A78" s="109"/>
      <c r="B78" s="110"/>
      <c r="C78" s="1093"/>
      <c r="D78" s="1094"/>
      <c r="E78" s="1094"/>
      <c r="F78" s="1094"/>
      <c r="G78" s="1094"/>
      <c r="H78" s="1094"/>
      <c r="I78" s="1094"/>
      <c r="J78" s="1094"/>
      <c r="K78" s="1094"/>
      <c r="L78" s="1094"/>
      <c r="M78" s="1095"/>
      <c r="N78" s="594"/>
      <c r="O78" s="595"/>
      <c r="P78" s="596"/>
      <c r="Q78" s="594"/>
      <c r="R78" s="595"/>
      <c r="S78" s="596"/>
      <c r="T78" s="411"/>
      <c r="U78" s="412"/>
      <c r="V78" s="413"/>
      <c r="W78" s="414"/>
      <c r="X78" s="412"/>
      <c r="Y78" s="415"/>
      <c r="Z78" s="411"/>
      <c r="AA78" s="412"/>
      <c r="AB78" s="413"/>
      <c r="AC78" s="414"/>
      <c r="AD78" s="412"/>
      <c r="AE78" s="413"/>
      <c r="AF78" s="414"/>
      <c r="AG78" s="412"/>
      <c r="AH78" s="415"/>
      <c r="AI78" s="600"/>
      <c r="AJ78" s="601"/>
      <c r="AK78" s="601"/>
      <c r="AL78" s="601"/>
      <c r="AM78" s="601"/>
      <c r="AN78" s="602"/>
      <c r="AO78" s="108"/>
      <c r="AP78" s="603"/>
      <c r="AQ78" s="604"/>
      <c r="AR78" s="604"/>
      <c r="AS78" s="604"/>
      <c r="AT78" s="604"/>
      <c r="AU78" s="589"/>
      <c r="AV78" s="589"/>
      <c r="AW78" s="589"/>
      <c r="AX78" s="589"/>
      <c r="AY78" s="589"/>
      <c r="AZ78" s="589"/>
      <c r="BA78" s="589"/>
      <c r="BB78" s="589"/>
      <c r="BC78" s="589"/>
      <c r="BD78" s="590"/>
    </row>
    <row r="79" spans="1:56" ht="22.5" customHeight="1" x14ac:dyDescent="0.2">
      <c r="A79" s="109"/>
      <c r="B79" s="110"/>
      <c r="C79" s="1093"/>
      <c r="D79" s="1094"/>
      <c r="E79" s="1094"/>
      <c r="F79" s="1094"/>
      <c r="G79" s="1094"/>
      <c r="H79" s="1094"/>
      <c r="I79" s="1094"/>
      <c r="J79" s="1094"/>
      <c r="K79" s="1094"/>
      <c r="L79" s="1094"/>
      <c r="M79" s="1095"/>
      <c r="N79" s="594"/>
      <c r="O79" s="595"/>
      <c r="P79" s="596"/>
      <c r="Q79" s="594"/>
      <c r="R79" s="595"/>
      <c r="S79" s="596"/>
      <c r="T79" s="411"/>
      <c r="U79" s="412"/>
      <c r="V79" s="413"/>
      <c r="W79" s="414"/>
      <c r="X79" s="412"/>
      <c r="Y79" s="415"/>
      <c r="Z79" s="411"/>
      <c r="AA79" s="412"/>
      <c r="AB79" s="413"/>
      <c r="AC79" s="414"/>
      <c r="AD79" s="412"/>
      <c r="AE79" s="413"/>
      <c r="AF79" s="414"/>
      <c r="AG79" s="412"/>
      <c r="AH79" s="415"/>
      <c r="AI79" s="600"/>
      <c r="AJ79" s="601"/>
      <c r="AK79" s="601"/>
      <c r="AL79" s="601"/>
      <c r="AM79" s="601"/>
      <c r="AN79" s="602"/>
      <c r="AO79" s="108"/>
      <c r="AP79" s="603"/>
      <c r="AQ79" s="604"/>
      <c r="AR79" s="604"/>
      <c r="AS79" s="604"/>
      <c r="AT79" s="604"/>
      <c r="AU79" s="589"/>
      <c r="AV79" s="589"/>
      <c r="AW79" s="589"/>
      <c r="AX79" s="589"/>
      <c r="AY79" s="589"/>
      <c r="AZ79" s="589"/>
      <c r="BA79" s="589"/>
      <c r="BB79" s="589"/>
      <c r="BC79" s="589"/>
      <c r="BD79" s="590"/>
    </row>
    <row r="80" spans="1:56" ht="22.5" customHeight="1" x14ac:dyDescent="0.2">
      <c r="A80" s="109"/>
      <c r="B80" s="110"/>
      <c r="C80" s="1093"/>
      <c r="D80" s="1094"/>
      <c r="E80" s="1094"/>
      <c r="F80" s="1094"/>
      <c r="G80" s="1094"/>
      <c r="H80" s="1094"/>
      <c r="I80" s="1094"/>
      <c r="J80" s="1094"/>
      <c r="K80" s="1094"/>
      <c r="L80" s="1094"/>
      <c r="M80" s="1095"/>
      <c r="N80" s="594"/>
      <c r="O80" s="595"/>
      <c r="P80" s="596"/>
      <c r="Q80" s="594"/>
      <c r="R80" s="595"/>
      <c r="S80" s="596"/>
      <c r="T80" s="411"/>
      <c r="U80" s="412"/>
      <c r="V80" s="413"/>
      <c r="W80" s="414"/>
      <c r="X80" s="412"/>
      <c r="Y80" s="415"/>
      <c r="Z80" s="411"/>
      <c r="AA80" s="412"/>
      <c r="AB80" s="413"/>
      <c r="AC80" s="414"/>
      <c r="AD80" s="412"/>
      <c r="AE80" s="413"/>
      <c r="AF80" s="414"/>
      <c r="AG80" s="412"/>
      <c r="AH80" s="415"/>
      <c r="AI80" s="600"/>
      <c r="AJ80" s="601"/>
      <c r="AK80" s="601"/>
      <c r="AL80" s="601"/>
      <c r="AM80" s="601"/>
      <c r="AN80" s="602"/>
      <c r="AO80" s="108"/>
      <c r="AP80" s="603"/>
      <c r="AQ80" s="604"/>
      <c r="AR80" s="604"/>
      <c r="AS80" s="604"/>
      <c r="AT80" s="604"/>
      <c r="AU80" s="589"/>
      <c r="AV80" s="589"/>
      <c r="AW80" s="589"/>
      <c r="AX80" s="589"/>
      <c r="AY80" s="589"/>
      <c r="AZ80" s="589"/>
      <c r="BA80" s="589"/>
      <c r="BB80" s="589"/>
      <c r="BC80" s="589"/>
      <c r="BD80" s="590"/>
    </row>
    <row r="81" spans="1:56" ht="22.5" customHeight="1" x14ac:dyDescent="0.2">
      <c r="A81" s="109"/>
      <c r="B81" s="110"/>
      <c r="C81" s="1093"/>
      <c r="D81" s="1094"/>
      <c r="E81" s="1094"/>
      <c r="F81" s="1094"/>
      <c r="G81" s="1094"/>
      <c r="H81" s="1094"/>
      <c r="I81" s="1094"/>
      <c r="J81" s="1094"/>
      <c r="K81" s="1094"/>
      <c r="L81" s="1094"/>
      <c r="M81" s="1095"/>
      <c r="N81" s="594"/>
      <c r="O81" s="595"/>
      <c r="P81" s="596"/>
      <c r="Q81" s="594"/>
      <c r="R81" s="595"/>
      <c r="S81" s="596"/>
      <c r="T81" s="411"/>
      <c r="U81" s="412"/>
      <c r="V81" s="413"/>
      <c r="W81" s="414"/>
      <c r="X81" s="412"/>
      <c r="Y81" s="415"/>
      <c r="Z81" s="411"/>
      <c r="AA81" s="412"/>
      <c r="AB81" s="413"/>
      <c r="AC81" s="414"/>
      <c r="AD81" s="412"/>
      <c r="AE81" s="413"/>
      <c r="AF81" s="414"/>
      <c r="AG81" s="412"/>
      <c r="AH81" s="415"/>
      <c r="AI81" s="600"/>
      <c r="AJ81" s="601"/>
      <c r="AK81" s="601"/>
      <c r="AL81" s="601"/>
      <c r="AM81" s="601"/>
      <c r="AN81" s="602"/>
      <c r="AO81" s="108"/>
      <c r="AP81" s="603"/>
      <c r="AQ81" s="604"/>
      <c r="AR81" s="604"/>
      <c r="AS81" s="604"/>
      <c r="AT81" s="604"/>
      <c r="AU81" s="589"/>
      <c r="AV81" s="589"/>
      <c r="AW81" s="589"/>
      <c r="AX81" s="589"/>
      <c r="AY81" s="589"/>
      <c r="AZ81" s="589"/>
      <c r="BA81" s="589"/>
      <c r="BB81" s="589"/>
      <c r="BC81" s="589"/>
      <c r="BD81" s="590"/>
    </row>
    <row r="82" spans="1:56" ht="22.5" customHeight="1" x14ac:dyDescent="0.2">
      <c r="A82" s="109"/>
      <c r="B82" s="110"/>
      <c r="C82" s="1093"/>
      <c r="D82" s="1094"/>
      <c r="E82" s="1094"/>
      <c r="F82" s="1094"/>
      <c r="G82" s="1094"/>
      <c r="H82" s="1094"/>
      <c r="I82" s="1094"/>
      <c r="J82" s="1094"/>
      <c r="K82" s="1094"/>
      <c r="L82" s="1094"/>
      <c r="M82" s="1095"/>
      <c r="N82" s="594"/>
      <c r="O82" s="595"/>
      <c r="P82" s="596"/>
      <c r="Q82" s="594"/>
      <c r="R82" s="595"/>
      <c r="S82" s="596"/>
      <c r="T82" s="411"/>
      <c r="U82" s="412"/>
      <c r="V82" s="413"/>
      <c r="W82" s="414"/>
      <c r="X82" s="412"/>
      <c r="Y82" s="415"/>
      <c r="Z82" s="411"/>
      <c r="AA82" s="412"/>
      <c r="AB82" s="413"/>
      <c r="AC82" s="414"/>
      <c r="AD82" s="412"/>
      <c r="AE82" s="413"/>
      <c r="AF82" s="414"/>
      <c r="AG82" s="412"/>
      <c r="AH82" s="415"/>
      <c r="AI82" s="600"/>
      <c r="AJ82" s="601"/>
      <c r="AK82" s="601"/>
      <c r="AL82" s="601"/>
      <c r="AM82" s="601"/>
      <c r="AN82" s="602"/>
      <c r="AO82" s="108"/>
      <c r="AP82" s="603"/>
      <c r="AQ82" s="604"/>
      <c r="AR82" s="604"/>
      <c r="AS82" s="604"/>
      <c r="AT82" s="604"/>
      <c r="AU82" s="589"/>
      <c r="AV82" s="589"/>
      <c r="AW82" s="589"/>
      <c r="AX82" s="589"/>
      <c r="AY82" s="589"/>
      <c r="AZ82" s="589"/>
      <c r="BA82" s="589"/>
      <c r="BB82" s="589"/>
      <c r="BC82" s="589"/>
      <c r="BD82" s="590"/>
    </row>
    <row r="83" spans="1:56" ht="22.5" customHeight="1" x14ac:dyDescent="0.2">
      <c r="A83" s="109"/>
      <c r="B83" s="110"/>
      <c r="C83" s="1093"/>
      <c r="D83" s="1094"/>
      <c r="E83" s="1094"/>
      <c r="F83" s="1094"/>
      <c r="G83" s="1094"/>
      <c r="H83" s="1094"/>
      <c r="I83" s="1094"/>
      <c r="J83" s="1094"/>
      <c r="K83" s="1094"/>
      <c r="L83" s="1094"/>
      <c r="M83" s="1095"/>
      <c r="N83" s="594"/>
      <c r="O83" s="595"/>
      <c r="P83" s="596"/>
      <c r="Q83" s="594"/>
      <c r="R83" s="595"/>
      <c r="S83" s="596"/>
      <c r="T83" s="411"/>
      <c r="U83" s="412"/>
      <c r="V83" s="413"/>
      <c r="W83" s="414"/>
      <c r="X83" s="412"/>
      <c r="Y83" s="415"/>
      <c r="Z83" s="411"/>
      <c r="AA83" s="412"/>
      <c r="AB83" s="413"/>
      <c r="AC83" s="414"/>
      <c r="AD83" s="412"/>
      <c r="AE83" s="413"/>
      <c r="AF83" s="414"/>
      <c r="AG83" s="412"/>
      <c r="AH83" s="415"/>
      <c r="AI83" s="600"/>
      <c r="AJ83" s="601"/>
      <c r="AK83" s="601"/>
      <c r="AL83" s="601"/>
      <c r="AM83" s="601"/>
      <c r="AN83" s="602"/>
      <c r="AO83" s="108"/>
      <c r="AP83" s="603"/>
      <c r="AQ83" s="604"/>
      <c r="AR83" s="604"/>
      <c r="AS83" s="604"/>
      <c r="AT83" s="604"/>
      <c r="AU83" s="589"/>
      <c r="AV83" s="589"/>
      <c r="AW83" s="589"/>
      <c r="AX83" s="589"/>
      <c r="AY83" s="589"/>
      <c r="AZ83" s="589"/>
      <c r="BA83" s="589"/>
      <c r="BB83" s="589"/>
      <c r="BC83" s="589"/>
      <c r="BD83" s="590"/>
    </row>
    <row r="84" spans="1:56" ht="22.5" customHeight="1" x14ac:dyDescent="0.2">
      <c r="A84" s="109"/>
      <c r="B84" s="110"/>
      <c r="C84" s="1093"/>
      <c r="D84" s="1094"/>
      <c r="E84" s="1094"/>
      <c r="F84" s="1094"/>
      <c r="G84" s="1094"/>
      <c r="H84" s="1094"/>
      <c r="I84" s="1094"/>
      <c r="J84" s="1094"/>
      <c r="K84" s="1094"/>
      <c r="L84" s="1094"/>
      <c r="M84" s="1095"/>
      <c r="N84" s="594"/>
      <c r="O84" s="595"/>
      <c r="P84" s="596"/>
      <c r="Q84" s="594"/>
      <c r="R84" s="595"/>
      <c r="S84" s="596"/>
      <c r="T84" s="411"/>
      <c r="U84" s="412"/>
      <c r="V84" s="413"/>
      <c r="W84" s="414"/>
      <c r="X84" s="412"/>
      <c r="Y84" s="415"/>
      <c r="Z84" s="411"/>
      <c r="AA84" s="412"/>
      <c r="AB84" s="413"/>
      <c r="AC84" s="414"/>
      <c r="AD84" s="412"/>
      <c r="AE84" s="413"/>
      <c r="AF84" s="414"/>
      <c r="AG84" s="412"/>
      <c r="AH84" s="415"/>
      <c r="AI84" s="600"/>
      <c r="AJ84" s="601"/>
      <c r="AK84" s="601"/>
      <c r="AL84" s="601"/>
      <c r="AM84" s="601"/>
      <c r="AN84" s="602"/>
      <c r="AO84" s="108"/>
      <c r="AP84" s="603"/>
      <c r="AQ84" s="604"/>
      <c r="AR84" s="604"/>
      <c r="AS84" s="604"/>
      <c r="AT84" s="604"/>
      <c r="AU84" s="589"/>
      <c r="AV84" s="589"/>
      <c r="AW84" s="589"/>
      <c r="AX84" s="589"/>
      <c r="AY84" s="589"/>
      <c r="AZ84" s="589"/>
      <c r="BA84" s="589"/>
      <c r="BB84" s="589"/>
      <c r="BC84" s="589"/>
      <c r="BD84" s="590"/>
    </row>
    <row r="85" spans="1:56" ht="22.5" customHeight="1" x14ac:dyDescent="0.2">
      <c r="A85" s="109"/>
      <c r="B85" s="110"/>
      <c r="C85" s="1093"/>
      <c r="D85" s="1094"/>
      <c r="E85" s="1094"/>
      <c r="F85" s="1094"/>
      <c r="G85" s="1094"/>
      <c r="H85" s="1094"/>
      <c r="I85" s="1094"/>
      <c r="J85" s="1094"/>
      <c r="K85" s="1094"/>
      <c r="L85" s="1094"/>
      <c r="M85" s="1095"/>
      <c r="N85" s="594"/>
      <c r="O85" s="595"/>
      <c r="P85" s="596"/>
      <c r="Q85" s="594"/>
      <c r="R85" s="595"/>
      <c r="S85" s="596"/>
      <c r="T85" s="411"/>
      <c r="U85" s="412"/>
      <c r="V85" s="413"/>
      <c r="W85" s="414"/>
      <c r="X85" s="412"/>
      <c r="Y85" s="415"/>
      <c r="Z85" s="411"/>
      <c r="AA85" s="412"/>
      <c r="AB85" s="413"/>
      <c r="AC85" s="414"/>
      <c r="AD85" s="412"/>
      <c r="AE85" s="413"/>
      <c r="AF85" s="414"/>
      <c r="AG85" s="412"/>
      <c r="AH85" s="415"/>
      <c r="AI85" s="600"/>
      <c r="AJ85" s="601"/>
      <c r="AK85" s="601"/>
      <c r="AL85" s="601"/>
      <c r="AM85" s="601"/>
      <c r="AN85" s="602"/>
      <c r="AO85" s="108"/>
      <c r="AP85" s="603"/>
      <c r="AQ85" s="604"/>
      <c r="AR85" s="604"/>
      <c r="AS85" s="604"/>
      <c r="AT85" s="604"/>
      <c r="AU85" s="589"/>
      <c r="AV85" s="589"/>
      <c r="AW85" s="589"/>
      <c r="AX85" s="589"/>
      <c r="AY85" s="589"/>
      <c r="AZ85" s="589"/>
      <c r="BA85" s="589"/>
      <c r="BB85" s="589"/>
      <c r="BC85" s="589"/>
      <c r="BD85" s="590"/>
    </row>
    <row r="86" spans="1:56" ht="22.5" customHeight="1" thickBot="1" x14ac:dyDescent="0.25">
      <c r="A86" s="128"/>
      <c r="B86" s="129"/>
      <c r="C86" s="1140"/>
      <c r="D86" s="1141"/>
      <c r="E86" s="1141"/>
      <c r="F86" s="1141"/>
      <c r="G86" s="1141"/>
      <c r="H86" s="1141"/>
      <c r="I86" s="1141"/>
      <c r="J86" s="1141"/>
      <c r="K86" s="1141"/>
      <c r="L86" s="1141"/>
      <c r="M86" s="1142"/>
      <c r="N86" s="1143"/>
      <c r="O86" s="1144"/>
      <c r="P86" s="1145"/>
      <c r="Q86" s="1143"/>
      <c r="R86" s="1144"/>
      <c r="S86" s="1145"/>
      <c r="T86" s="416"/>
      <c r="U86" s="417"/>
      <c r="V86" s="418"/>
      <c r="W86" s="419"/>
      <c r="X86" s="417"/>
      <c r="Y86" s="420"/>
      <c r="Z86" s="416"/>
      <c r="AA86" s="417"/>
      <c r="AB86" s="418"/>
      <c r="AC86" s="419"/>
      <c r="AD86" s="417"/>
      <c r="AE86" s="418"/>
      <c r="AF86" s="419"/>
      <c r="AG86" s="417"/>
      <c r="AH86" s="420"/>
      <c r="AI86" s="617"/>
      <c r="AJ86" s="618"/>
      <c r="AK86" s="618"/>
      <c r="AL86" s="618"/>
      <c r="AM86" s="618"/>
      <c r="AN86" s="619"/>
      <c r="AO86" s="108"/>
      <c r="AP86" s="620"/>
      <c r="AQ86" s="621"/>
      <c r="AR86" s="621"/>
      <c r="AS86" s="621"/>
      <c r="AT86" s="621"/>
      <c r="AU86" s="622"/>
      <c r="AV86" s="622"/>
      <c r="AW86" s="622"/>
      <c r="AX86" s="622"/>
      <c r="AY86" s="622"/>
      <c r="AZ86" s="622"/>
      <c r="BA86" s="622"/>
      <c r="BB86" s="622"/>
      <c r="BC86" s="622"/>
      <c r="BD86" s="623"/>
    </row>
    <row r="87" spans="1:56" ht="22.5" customHeight="1" thickTop="1" thickBot="1" x14ac:dyDescent="0.2">
      <c r="A87" s="60"/>
      <c r="B87" s="130"/>
      <c r="C87" s="1146" t="s">
        <v>161</v>
      </c>
      <c r="D87" s="562"/>
      <c r="E87" s="562"/>
      <c r="F87" s="562"/>
      <c r="G87" s="562"/>
      <c r="H87" s="562"/>
      <c r="I87" s="562"/>
      <c r="J87" s="562"/>
      <c r="K87" s="562"/>
      <c r="L87" s="562"/>
      <c r="M87" s="562"/>
      <c r="N87" s="562"/>
      <c r="O87" s="562"/>
      <c r="P87" s="562"/>
      <c r="Q87" s="562"/>
      <c r="R87" s="562"/>
      <c r="S87" s="562"/>
      <c r="T87" s="562"/>
      <c r="U87" s="562"/>
      <c r="V87" s="562"/>
      <c r="W87" s="562"/>
      <c r="X87" s="562"/>
      <c r="Y87" s="1147"/>
      <c r="Z87" s="429"/>
      <c r="AA87" s="239"/>
      <c r="AB87" s="430"/>
      <c r="AC87" s="431"/>
      <c r="AD87" s="239"/>
      <c r="AE87" s="430"/>
      <c r="AF87" s="431"/>
      <c r="AG87" s="239"/>
      <c r="AH87" s="432"/>
      <c r="AI87" s="1148"/>
      <c r="AJ87" s="477"/>
      <c r="AK87" s="477"/>
      <c r="AL87" s="477"/>
      <c r="AM87" s="477"/>
      <c r="AN87" s="1149"/>
      <c r="BD87" s="131" t="s">
        <v>160</v>
      </c>
    </row>
    <row r="88" spans="1:56" ht="11.25" customHeight="1" thickTop="1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56" ht="24" customHeight="1" x14ac:dyDescent="0.2">
      <c r="A89" s="633" t="s">
        <v>171</v>
      </c>
      <c r="B89" s="633"/>
      <c r="C89" s="633"/>
      <c r="D89" s="633"/>
      <c r="E89" s="633"/>
      <c r="F89" s="633"/>
      <c r="G89" s="633"/>
      <c r="H89" s="633"/>
      <c r="I89" s="633"/>
      <c r="J89" s="633"/>
      <c r="Q89" s="574" t="s">
        <v>170</v>
      </c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H89" s="126" t="s">
        <v>173</v>
      </c>
      <c r="AI89" s="126"/>
      <c r="AJ89" s="1133"/>
      <c r="AK89" s="1133"/>
      <c r="AL89" s="127" t="s">
        <v>172</v>
      </c>
      <c r="AM89" s="516"/>
      <c r="AN89" s="516"/>
      <c r="AT89" s="575"/>
      <c r="AU89" s="575"/>
      <c r="AV89" s="582"/>
      <c r="AW89" s="582"/>
      <c r="AX89" s="3" t="s">
        <v>158</v>
      </c>
      <c r="AY89" s="582"/>
      <c r="AZ89" s="582"/>
      <c r="BA89" s="3" t="s">
        <v>157</v>
      </c>
      <c r="BB89" s="582"/>
      <c r="BC89" s="582"/>
      <c r="BD89" s="3" t="s">
        <v>156</v>
      </c>
    </row>
    <row r="90" spans="1:56" ht="11.25" customHeight="1" thickBot="1" x14ac:dyDescent="0.25">
      <c r="AC90" s="93"/>
      <c r="AD90" s="93"/>
    </row>
    <row r="91" spans="1:56" ht="23.25" customHeight="1" thickTop="1" x14ac:dyDescent="0.2">
      <c r="A91" s="106" t="s">
        <v>167</v>
      </c>
      <c r="B91" s="235" t="s">
        <v>156</v>
      </c>
      <c r="C91" s="459" t="s">
        <v>166</v>
      </c>
      <c r="D91" s="460"/>
      <c r="E91" s="460"/>
      <c r="F91" s="460"/>
      <c r="G91" s="460"/>
      <c r="H91" s="460"/>
      <c r="I91" s="460"/>
      <c r="J91" s="460"/>
      <c r="K91" s="460"/>
      <c r="L91" s="460"/>
      <c r="M91" s="478"/>
      <c r="N91" s="630" t="s">
        <v>128</v>
      </c>
      <c r="O91" s="631"/>
      <c r="P91" s="632"/>
      <c r="Q91" s="630" t="s">
        <v>165</v>
      </c>
      <c r="R91" s="631"/>
      <c r="S91" s="632"/>
      <c r="T91" s="630" t="s">
        <v>127</v>
      </c>
      <c r="U91" s="631"/>
      <c r="V91" s="631"/>
      <c r="W91" s="631"/>
      <c r="X91" s="631"/>
      <c r="Y91" s="632"/>
      <c r="Z91" s="630" t="s">
        <v>164</v>
      </c>
      <c r="AA91" s="631"/>
      <c r="AB91" s="631"/>
      <c r="AC91" s="631"/>
      <c r="AD91" s="631"/>
      <c r="AE91" s="631"/>
      <c r="AF91" s="631"/>
      <c r="AG91" s="631"/>
      <c r="AH91" s="632"/>
      <c r="AI91" s="459" t="s">
        <v>163</v>
      </c>
      <c r="AJ91" s="460"/>
      <c r="AK91" s="460"/>
      <c r="AL91" s="460"/>
      <c r="AM91" s="460"/>
      <c r="AN91" s="461"/>
      <c r="AO91" s="108"/>
      <c r="AP91" s="624" t="s">
        <v>162</v>
      </c>
      <c r="AQ91" s="625"/>
      <c r="AR91" s="625"/>
      <c r="AS91" s="625"/>
      <c r="AT91" s="625"/>
      <c r="AU91" s="625"/>
      <c r="AV91" s="625"/>
      <c r="AW91" s="625"/>
      <c r="AX91" s="625"/>
      <c r="AY91" s="625"/>
      <c r="AZ91" s="625"/>
      <c r="BA91" s="625"/>
      <c r="BB91" s="625"/>
      <c r="BC91" s="625"/>
      <c r="BD91" s="626"/>
    </row>
    <row r="92" spans="1:56" ht="22.5" customHeight="1" x14ac:dyDescent="0.2">
      <c r="A92" s="109"/>
      <c r="B92" s="110"/>
      <c r="C92" s="1093"/>
      <c r="D92" s="1094"/>
      <c r="E92" s="1094"/>
      <c r="F92" s="1094"/>
      <c r="G92" s="1094"/>
      <c r="H92" s="1094"/>
      <c r="I92" s="1094"/>
      <c r="J92" s="1094"/>
      <c r="K92" s="1094"/>
      <c r="L92" s="1094"/>
      <c r="M92" s="1095"/>
      <c r="N92" s="594"/>
      <c r="O92" s="595"/>
      <c r="P92" s="596"/>
      <c r="Q92" s="594"/>
      <c r="R92" s="595"/>
      <c r="S92" s="596"/>
      <c r="T92" s="411"/>
      <c r="U92" s="412"/>
      <c r="V92" s="413"/>
      <c r="W92" s="414"/>
      <c r="X92" s="412"/>
      <c r="Y92" s="415"/>
      <c r="Z92" s="411"/>
      <c r="AA92" s="412"/>
      <c r="AB92" s="413"/>
      <c r="AC92" s="414"/>
      <c r="AD92" s="412"/>
      <c r="AE92" s="413"/>
      <c r="AF92" s="414"/>
      <c r="AG92" s="412"/>
      <c r="AH92" s="415"/>
      <c r="AI92" s="600"/>
      <c r="AJ92" s="601"/>
      <c r="AK92" s="601"/>
      <c r="AL92" s="601"/>
      <c r="AM92" s="601"/>
      <c r="AN92" s="602"/>
      <c r="AO92" s="108"/>
      <c r="AP92" s="603"/>
      <c r="AQ92" s="604"/>
      <c r="AR92" s="604"/>
      <c r="AS92" s="604"/>
      <c r="AT92" s="604"/>
      <c r="AU92" s="589"/>
      <c r="AV92" s="589"/>
      <c r="AW92" s="589"/>
      <c r="AX92" s="589"/>
      <c r="AY92" s="589"/>
      <c r="AZ92" s="589"/>
      <c r="BA92" s="589"/>
      <c r="BB92" s="589"/>
      <c r="BC92" s="589"/>
      <c r="BD92" s="590"/>
    </row>
    <row r="93" spans="1:56" ht="22.5" customHeight="1" x14ac:dyDescent="0.2">
      <c r="A93" s="109"/>
      <c r="B93" s="110"/>
      <c r="C93" s="1093"/>
      <c r="D93" s="1094"/>
      <c r="E93" s="1094"/>
      <c r="F93" s="1094"/>
      <c r="G93" s="1094"/>
      <c r="H93" s="1094"/>
      <c r="I93" s="1094"/>
      <c r="J93" s="1094"/>
      <c r="K93" s="1094"/>
      <c r="L93" s="1094"/>
      <c r="M93" s="1095"/>
      <c r="N93" s="594"/>
      <c r="O93" s="595"/>
      <c r="P93" s="596"/>
      <c r="Q93" s="594"/>
      <c r="R93" s="595"/>
      <c r="S93" s="596"/>
      <c r="T93" s="411"/>
      <c r="U93" s="412"/>
      <c r="V93" s="413"/>
      <c r="W93" s="414"/>
      <c r="X93" s="412"/>
      <c r="Y93" s="415"/>
      <c r="Z93" s="411"/>
      <c r="AA93" s="412"/>
      <c r="AB93" s="413"/>
      <c r="AC93" s="414"/>
      <c r="AD93" s="412"/>
      <c r="AE93" s="413"/>
      <c r="AF93" s="414"/>
      <c r="AG93" s="412"/>
      <c r="AH93" s="415"/>
      <c r="AI93" s="600"/>
      <c r="AJ93" s="601"/>
      <c r="AK93" s="601"/>
      <c r="AL93" s="601"/>
      <c r="AM93" s="601"/>
      <c r="AN93" s="602"/>
      <c r="AO93" s="108"/>
      <c r="AP93" s="603"/>
      <c r="AQ93" s="604"/>
      <c r="AR93" s="604"/>
      <c r="AS93" s="604"/>
      <c r="AT93" s="604"/>
      <c r="AU93" s="589"/>
      <c r="AV93" s="589"/>
      <c r="AW93" s="589"/>
      <c r="AX93" s="589"/>
      <c r="AY93" s="589"/>
      <c r="AZ93" s="589"/>
      <c r="BA93" s="589"/>
      <c r="BB93" s="589"/>
      <c r="BC93" s="589"/>
      <c r="BD93" s="590"/>
    </row>
    <row r="94" spans="1:56" ht="22.5" customHeight="1" x14ac:dyDescent="0.2">
      <c r="A94" s="109"/>
      <c r="B94" s="110"/>
      <c r="C94" s="1093"/>
      <c r="D94" s="1094"/>
      <c r="E94" s="1094"/>
      <c r="F94" s="1094"/>
      <c r="G94" s="1094"/>
      <c r="H94" s="1094"/>
      <c r="I94" s="1094"/>
      <c r="J94" s="1094"/>
      <c r="K94" s="1094"/>
      <c r="L94" s="1094"/>
      <c r="M94" s="1095"/>
      <c r="N94" s="594"/>
      <c r="O94" s="595"/>
      <c r="P94" s="596"/>
      <c r="Q94" s="594"/>
      <c r="R94" s="595"/>
      <c r="S94" s="596"/>
      <c r="T94" s="411"/>
      <c r="U94" s="412"/>
      <c r="V94" s="413"/>
      <c r="W94" s="414"/>
      <c r="X94" s="412"/>
      <c r="Y94" s="415"/>
      <c r="Z94" s="411"/>
      <c r="AA94" s="412"/>
      <c r="AB94" s="413"/>
      <c r="AC94" s="414"/>
      <c r="AD94" s="412"/>
      <c r="AE94" s="413"/>
      <c r="AF94" s="414"/>
      <c r="AG94" s="412"/>
      <c r="AH94" s="415"/>
      <c r="AI94" s="600"/>
      <c r="AJ94" s="601"/>
      <c r="AK94" s="601"/>
      <c r="AL94" s="601"/>
      <c r="AM94" s="601"/>
      <c r="AN94" s="602"/>
      <c r="AO94" s="108"/>
      <c r="AP94" s="603"/>
      <c r="AQ94" s="604"/>
      <c r="AR94" s="604"/>
      <c r="AS94" s="604"/>
      <c r="AT94" s="604"/>
      <c r="AU94" s="589"/>
      <c r="AV94" s="589"/>
      <c r="AW94" s="589"/>
      <c r="AX94" s="589"/>
      <c r="AY94" s="589"/>
      <c r="AZ94" s="589"/>
      <c r="BA94" s="589"/>
      <c r="BB94" s="589"/>
      <c r="BC94" s="589"/>
      <c r="BD94" s="590"/>
    </row>
    <row r="95" spans="1:56" ht="22.5" customHeight="1" x14ac:dyDescent="0.2">
      <c r="A95" s="109"/>
      <c r="B95" s="110"/>
      <c r="C95" s="1093"/>
      <c r="D95" s="1094"/>
      <c r="E95" s="1094"/>
      <c r="F95" s="1094"/>
      <c r="G95" s="1094"/>
      <c r="H95" s="1094"/>
      <c r="I95" s="1094"/>
      <c r="J95" s="1094"/>
      <c r="K95" s="1094"/>
      <c r="L95" s="1094"/>
      <c r="M95" s="1095"/>
      <c r="N95" s="594"/>
      <c r="O95" s="595"/>
      <c r="P95" s="596"/>
      <c r="Q95" s="594"/>
      <c r="R95" s="595"/>
      <c r="S95" s="596"/>
      <c r="T95" s="411"/>
      <c r="U95" s="412"/>
      <c r="V95" s="413"/>
      <c r="W95" s="414"/>
      <c r="X95" s="412"/>
      <c r="Y95" s="415"/>
      <c r="Z95" s="411"/>
      <c r="AA95" s="412"/>
      <c r="AB95" s="413"/>
      <c r="AC95" s="414"/>
      <c r="AD95" s="412"/>
      <c r="AE95" s="413"/>
      <c r="AF95" s="414"/>
      <c r="AG95" s="412"/>
      <c r="AH95" s="415"/>
      <c r="AI95" s="600"/>
      <c r="AJ95" s="601"/>
      <c r="AK95" s="601"/>
      <c r="AL95" s="601"/>
      <c r="AM95" s="601"/>
      <c r="AN95" s="602"/>
      <c r="AO95" s="108"/>
      <c r="AP95" s="603"/>
      <c r="AQ95" s="604"/>
      <c r="AR95" s="604"/>
      <c r="AS95" s="604"/>
      <c r="AT95" s="604"/>
      <c r="AU95" s="589"/>
      <c r="AV95" s="589"/>
      <c r="AW95" s="589"/>
      <c r="AX95" s="589"/>
      <c r="AY95" s="589"/>
      <c r="AZ95" s="589"/>
      <c r="BA95" s="589"/>
      <c r="BB95" s="589"/>
      <c r="BC95" s="589"/>
      <c r="BD95" s="590"/>
    </row>
    <row r="96" spans="1:56" ht="22.5" customHeight="1" x14ac:dyDescent="0.2">
      <c r="A96" s="109"/>
      <c r="B96" s="110"/>
      <c r="C96" s="1093"/>
      <c r="D96" s="1094"/>
      <c r="E96" s="1094"/>
      <c r="F96" s="1094"/>
      <c r="G96" s="1094"/>
      <c r="H96" s="1094"/>
      <c r="I96" s="1094"/>
      <c r="J96" s="1094"/>
      <c r="K96" s="1094"/>
      <c r="L96" s="1094"/>
      <c r="M96" s="1095"/>
      <c r="N96" s="594"/>
      <c r="O96" s="595"/>
      <c r="P96" s="596"/>
      <c r="Q96" s="594"/>
      <c r="R96" s="595"/>
      <c r="S96" s="596"/>
      <c r="T96" s="411"/>
      <c r="U96" s="412"/>
      <c r="V96" s="413"/>
      <c r="W96" s="414"/>
      <c r="X96" s="412"/>
      <c r="Y96" s="415"/>
      <c r="Z96" s="411"/>
      <c r="AA96" s="412"/>
      <c r="AB96" s="413"/>
      <c r="AC96" s="414"/>
      <c r="AD96" s="412"/>
      <c r="AE96" s="413"/>
      <c r="AF96" s="414"/>
      <c r="AG96" s="412"/>
      <c r="AH96" s="415"/>
      <c r="AI96" s="600"/>
      <c r="AJ96" s="601"/>
      <c r="AK96" s="601"/>
      <c r="AL96" s="601"/>
      <c r="AM96" s="601"/>
      <c r="AN96" s="602"/>
      <c r="AO96" s="108"/>
      <c r="AP96" s="603"/>
      <c r="AQ96" s="604"/>
      <c r="AR96" s="604"/>
      <c r="AS96" s="604"/>
      <c r="AT96" s="604"/>
      <c r="AU96" s="589"/>
      <c r="AV96" s="589"/>
      <c r="AW96" s="589"/>
      <c r="AX96" s="589"/>
      <c r="AY96" s="589"/>
      <c r="AZ96" s="589"/>
      <c r="BA96" s="589"/>
      <c r="BB96" s="589"/>
      <c r="BC96" s="589"/>
      <c r="BD96" s="590"/>
    </row>
    <row r="97" spans="1:56" ht="22.5" customHeight="1" x14ac:dyDescent="0.2">
      <c r="A97" s="109"/>
      <c r="B97" s="110"/>
      <c r="C97" s="1093"/>
      <c r="D97" s="1094"/>
      <c r="E97" s="1094"/>
      <c r="F97" s="1094"/>
      <c r="G97" s="1094"/>
      <c r="H97" s="1094"/>
      <c r="I97" s="1094"/>
      <c r="J97" s="1094"/>
      <c r="K97" s="1094"/>
      <c r="L97" s="1094"/>
      <c r="M97" s="1095"/>
      <c r="N97" s="594"/>
      <c r="O97" s="595"/>
      <c r="P97" s="596"/>
      <c r="Q97" s="594"/>
      <c r="R97" s="595"/>
      <c r="S97" s="596"/>
      <c r="T97" s="411"/>
      <c r="U97" s="412"/>
      <c r="V97" s="413"/>
      <c r="W97" s="414"/>
      <c r="X97" s="412"/>
      <c r="Y97" s="415"/>
      <c r="Z97" s="411"/>
      <c r="AA97" s="412"/>
      <c r="AB97" s="413"/>
      <c r="AC97" s="414"/>
      <c r="AD97" s="412"/>
      <c r="AE97" s="413"/>
      <c r="AF97" s="414"/>
      <c r="AG97" s="412"/>
      <c r="AH97" s="415"/>
      <c r="AI97" s="600"/>
      <c r="AJ97" s="601"/>
      <c r="AK97" s="601"/>
      <c r="AL97" s="601"/>
      <c r="AM97" s="601"/>
      <c r="AN97" s="602"/>
      <c r="AO97" s="108"/>
      <c r="AP97" s="603"/>
      <c r="AQ97" s="604"/>
      <c r="AR97" s="604"/>
      <c r="AS97" s="604"/>
      <c r="AT97" s="604"/>
      <c r="AU97" s="589"/>
      <c r="AV97" s="589"/>
      <c r="AW97" s="589"/>
      <c r="AX97" s="589"/>
      <c r="AY97" s="589"/>
      <c r="AZ97" s="589"/>
      <c r="BA97" s="589"/>
      <c r="BB97" s="589"/>
      <c r="BC97" s="589"/>
      <c r="BD97" s="590"/>
    </row>
    <row r="98" spans="1:56" ht="22.5" customHeight="1" x14ac:dyDescent="0.2">
      <c r="A98" s="109"/>
      <c r="B98" s="110"/>
      <c r="C98" s="1093"/>
      <c r="D98" s="1094"/>
      <c r="E98" s="1094"/>
      <c r="F98" s="1094"/>
      <c r="G98" s="1094"/>
      <c r="H98" s="1094"/>
      <c r="I98" s="1094"/>
      <c r="J98" s="1094"/>
      <c r="K98" s="1094"/>
      <c r="L98" s="1094"/>
      <c r="M98" s="1095"/>
      <c r="N98" s="594"/>
      <c r="O98" s="595"/>
      <c r="P98" s="596"/>
      <c r="Q98" s="594"/>
      <c r="R98" s="595"/>
      <c r="S98" s="596"/>
      <c r="T98" s="411"/>
      <c r="U98" s="412"/>
      <c r="V98" s="413"/>
      <c r="W98" s="414"/>
      <c r="X98" s="412"/>
      <c r="Y98" s="415"/>
      <c r="Z98" s="411"/>
      <c r="AA98" s="412"/>
      <c r="AB98" s="413"/>
      <c r="AC98" s="414"/>
      <c r="AD98" s="412"/>
      <c r="AE98" s="413"/>
      <c r="AF98" s="414"/>
      <c r="AG98" s="412"/>
      <c r="AH98" s="415"/>
      <c r="AI98" s="600"/>
      <c r="AJ98" s="601"/>
      <c r="AK98" s="601"/>
      <c r="AL98" s="601"/>
      <c r="AM98" s="601"/>
      <c r="AN98" s="602"/>
      <c r="AO98" s="108"/>
      <c r="AP98" s="603"/>
      <c r="AQ98" s="604"/>
      <c r="AR98" s="604"/>
      <c r="AS98" s="604"/>
      <c r="AT98" s="604"/>
      <c r="AU98" s="589"/>
      <c r="AV98" s="589"/>
      <c r="AW98" s="589"/>
      <c r="AX98" s="589"/>
      <c r="AY98" s="589"/>
      <c r="AZ98" s="589"/>
      <c r="BA98" s="589"/>
      <c r="BB98" s="589"/>
      <c r="BC98" s="589"/>
      <c r="BD98" s="590"/>
    </row>
    <row r="99" spans="1:56" ht="22.5" customHeight="1" x14ac:dyDescent="0.2">
      <c r="A99" s="109"/>
      <c r="B99" s="110"/>
      <c r="C99" s="1093"/>
      <c r="D99" s="1094"/>
      <c r="E99" s="1094"/>
      <c r="F99" s="1094"/>
      <c r="G99" s="1094"/>
      <c r="H99" s="1094"/>
      <c r="I99" s="1094"/>
      <c r="J99" s="1094"/>
      <c r="K99" s="1094"/>
      <c r="L99" s="1094"/>
      <c r="M99" s="1095"/>
      <c r="N99" s="594"/>
      <c r="O99" s="595"/>
      <c r="P99" s="596"/>
      <c r="Q99" s="594"/>
      <c r="R99" s="595"/>
      <c r="S99" s="596"/>
      <c r="T99" s="411"/>
      <c r="U99" s="412"/>
      <c r="V99" s="413"/>
      <c r="W99" s="414"/>
      <c r="X99" s="412"/>
      <c r="Y99" s="415"/>
      <c r="Z99" s="411"/>
      <c r="AA99" s="412"/>
      <c r="AB99" s="413"/>
      <c r="AC99" s="414"/>
      <c r="AD99" s="412"/>
      <c r="AE99" s="413"/>
      <c r="AF99" s="414"/>
      <c r="AG99" s="412"/>
      <c r="AH99" s="415"/>
      <c r="AI99" s="600"/>
      <c r="AJ99" s="601"/>
      <c r="AK99" s="601"/>
      <c r="AL99" s="601"/>
      <c r="AM99" s="601"/>
      <c r="AN99" s="602"/>
      <c r="AO99" s="108"/>
      <c r="AP99" s="603"/>
      <c r="AQ99" s="604"/>
      <c r="AR99" s="604"/>
      <c r="AS99" s="604"/>
      <c r="AT99" s="604"/>
      <c r="AU99" s="589"/>
      <c r="AV99" s="589"/>
      <c r="AW99" s="589"/>
      <c r="AX99" s="589"/>
      <c r="AY99" s="589"/>
      <c r="AZ99" s="589"/>
      <c r="BA99" s="589"/>
      <c r="BB99" s="589"/>
      <c r="BC99" s="589"/>
      <c r="BD99" s="590"/>
    </row>
    <row r="100" spans="1:56" ht="22.5" customHeight="1" x14ac:dyDescent="0.2">
      <c r="A100" s="109"/>
      <c r="B100" s="110"/>
      <c r="C100" s="1093"/>
      <c r="D100" s="1094"/>
      <c r="E100" s="1094"/>
      <c r="F100" s="1094"/>
      <c r="G100" s="1094"/>
      <c r="H100" s="1094"/>
      <c r="I100" s="1094"/>
      <c r="J100" s="1094"/>
      <c r="K100" s="1094"/>
      <c r="L100" s="1094"/>
      <c r="M100" s="1095"/>
      <c r="N100" s="594"/>
      <c r="O100" s="595"/>
      <c r="P100" s="596"/>
      <c r="Q100" s="594"/>
      <c r="R100" s="595"/>
      <c r="S100" s="596"/>
      <c r="T100" s="411"/>
      <c r="U100" s="412"/>
      <c r="V100" s="413"/>
      <c r="W100" s="414"/>
      <c r="X100" s="412"/>
      <c r="Y100" s="415"/>
      <c r="Z100" s="411"/>
      <c r="AA100" s="412"/>
      <c r="AB100" s="413"/>
      <c r="AC100" s="414"/>
      <c r="AD100" s="412"/>
      <c r="AE100" s="413"/>
      <c r="AF100" s="414"/>
      <c r="AG100" s="412"/>
      <c r="AH100" s="415"/>
      <c r="AI100" s="600"/>
      <c r="AJ100" s="601"/>
      <c r="AK100" s="601"/>
      <c r="AL100" s="601"/>
      <c r="AM100" s="601"/>
      <c r="AN100" s="602"/>
      <c r="AO100" s="108"/>
      <c r="AP100" s="603"/>
      <c r="AQ100" s="604"/>
      <c r="AR100" s="604"/>
      <c r="AS100" s="604"/>
      <c r="AT100" s="604"/>
      <c r="AU100" s="589"/>
      <c r="AV100" s="589"/>
      <c r="AW100" s="589"/>
      <c r="AX100" s="589"/>
      <c r="AY100" s="589"/>
      <c r="AZ100" s="589"/>
      <c r="BA100" s="589"/>
      <c r="BB100" s="589"/>
      <c r="BC100" s="589"/>
      <c r="BD100" s="590"/>
    </row>
    <row r="101" spans="1:56" ht="22.5" customHeight="1" x14ac:dyDescent="0.2">
      <c r="A101" s="109"/>
      <c r="B101" s="110"/>
      <c r="C101" s="1093"/>
      <c r="D101" s="1094"/>
      <c r="E101" s="1094"/>
      <c r="F101" s="1094"/>
      <c r="G101" s="1094"/>
      <c r="H101" s="1094"/>
      <c r="I101" s="1094"/>
      <c r="J101" s="1094"/>
      <c r="K101" s="1094"/>
      <c r="L101" s="1094"/>
      <c r="M101" s="1095"/>
      <c r="N101" s="594"/>
      <c r="O101" s="595"/>
      <c r="P101" s="596"/>
      <c r="Q101" s="594"/>
      <c r="R101" s="595"/>
      <c r="S101" s="596"/>
      <c r="T101" s="411"/>
      <c r="U101" s="412"/>
      <c r="V101" s="413"/>
      <c r="W101" s="414"/>
      <c r="X101" s="412"/>
      <c r="Y101" s="415"/>
      <c r="Z101" s="411"/>
      <c r="AA101" s="412"/>
      <c r="AB101" s="413"/>
      <c r="AC101" s="414"/>
      <c r="AD101" s="412"/>
      <c r="AE101" s="413"/>
      <c r="AF101" s="414"/>
      <c r="AG101" s="412"/>
      <c r="AH101" s="415"/>
      <c r="AI101" s="600"/>
      <c r="AJ101" s="601"/>
      <c r="AK101" s="601"/>
      <c r="AL101" s="601"/>
      <c r="AM101" s="601"/>
      <c r="AN101" s="602"/>
      <c r="AO101" s="108"/>
      <c r="AP101" s="603"/>
      <c r="AQ101" s="604"/>
      <c r="AR101" s="604"/>
      <c r="AS101" s="604"/>
      <c r="AT101" s="604"/>
      <c r="AU101" s="589"/>
      <c r="AV101" s="589"/>
      <c r="AW101" s="589"/>
      <c r="AX101" s="589"/>
      <c r="AY101" s="589"/>
      <c r="AZ101" s="589"/>
      <c r="BA101" s="589"/>
      <c r="BB101" s="589"/>
      <c r="BC101" s="589"/>
      <c r="BD101" s="590"/>
    </row>
    <row r="102" spans="1:56" ht="22.5" customHeight="1" x14ac:dyDescent="0.2">
      <c r="A102" s="109"/>
      <c r="B102" s="110"/>
      <c r="C102" s="1093"/>
      <c r="D102" s="1094"/>
      <c r="E102" s="1094"/>
      <c r="F102" s="1094"/>
      <c r="G102" s="1094"/>
      <c r="H102" s="1094"/>
      <c r="I102" s="1094"/>
      <c r="J102" s="1094"/>
      <c r="K102" s="1094"/>
      <c r="L102" s="1094"/>
      <c r="M102" s="1095"/>
      <c r="N102" s="594"/>
      <c r="O102" s="595"/>
      <c r="P102" s="596"/>
      <c r="Q102" s="594"/>
      <c r="R102" s="595"/>
      <c r="S102" s="596"/>
      <c r="T102" s="411"/>
      <c r="U102" s="412"/>
      <c r="V102" s="413"/>
      <c r="W102" s="414"/>
      <c r="X102" s="412"/>
      <c r="Y102" s="415"/>
      <c r="Z102" s="411"/>
      <c r="AA102" s="412"/>
      <c r="AB102" s="413"/>
      <c r="AC102" s="414"/>
      <c r="AD102" s="412"/>
      <c r="AE102" s="413"/>
      <c r="AF102" s="414"/>
      <c r="AG102" s="412"/>
      <c r="AH102" s="415"/>
      <c r="AI102" s="600"/>
      <c r="AJ102" s="601"/>
      <c r="AK102" s="601"/>
      <c r="AL102" s="601"/>
      <c r="AM102" s="601"/>
      <c r="AN102" s="602"/>
      <c r="AO102" s="108"/>
      <c r="AP102" s="603"/>
      <c r="AQ102" s="604"/>
      <c r="AR102" s="604"/>
      <c r="AS102" s="604"/>
      <c r="AT102" s="604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90"/>
    </row>
    <row r="103" spans="1:56" ht="22.5" customHeight="1" x14ac:dyDescent="0.2">
      <c r="A103" s="109"/>
      <c r="B103" s="110"/>
      <c r="C103" s="1093"/>
      <c r="D103" s="1094"/>
      <c r="E103" s="1094"/>
      <c r="F103" s="1094"/>
      <c r="G103" s="1094"/>
      <c r="H103" s="1094"/>
      <c r="I103" s="1094"/>
      <c r="J103" s="1094"/>
      <c r="K103" s="1094"/>
      <c r="L103" s="1094"/>
      <c r="M103" s="1095"/>
      <c r="N103" s="594"/>
      <c r="O103" s="595"/>
      <c r="P103" s="596"/>
      <c r="Q103" s="594"/>
      <c r="R103" s="595"/>
      <c r="S103" s="596"/>
      <c r="T103" s="411"/>
      <c r="U103" s="412"/>
      <c r="V103" s="413"/>
      <c r="W103" s="414"/>
      <c r="X103" s="412"/>
      <c r="Y103" s="415"/>
      <c r="Z103" s="411"/>
      <c r="AA103" s="412"/>
      <c r="AB103" s="413"/>
      <c r="AC103" s="414"/>
      <c r="AD103" s="412"/>
      <c r="AE103" s="413"/>
      <c r="AF103" s="414"/>
      <c r="AG103" s="412"/>
      <c r="AH103" s="415"/>
      <c r="AI103" s="600"/>
      <c r="AJ103" s="601"/>
      <c r="AK103" s="601"/>
      <c r="AL103" s="601"/>
      <c r="AM103" s="601"/>
      <c r="AN103" s="602"/>
      <c r="AO103" s="108"/>
      <c r="AP103" s="603"/>
      <c r="AQ103" s="604"/>
      <c r="AR103" s="604"/>
      <c r="AS103" s="604"/>
      <c r="AT103" s="604"/>
      <c r="AU103" s="589"/>
      <c r="AV103" s="589"/>
      <c r="AW103" s="589"/>
      <c r="AX103" s="589"/>
      <c r="AY103" s="589"/>
      <c r="AZ103" s="589"/>
      <c r="BA103" s="589"/>
      <c r="BB103" s="589"/>
      <c r="BC103" s="589"/>
      <c r="BD103" s="590"/>
    </row>
    <row r="104" spans="1:56" ht="22.5" customHeight="1" x14ac:dyDescent="0.2">
      <c r="A104" s="109"/>
      <c r="B104" s="110"/>
      <c r="C104" s="1093"/>
      <c r="D104" s="1094"/>
      <c r="E104" s="1094"/>
      <c r="F104" s="1094"/>
      <c r="G104" s="1094"/>
      <c r="H104" s="1094"/>
      <c r="I104" s="1094"/>
      <c r="J104" s="1094"/>
      <c r="K104" s="1094"/>
      <c r="L104" s="1094"/>
      <c r="M104" s="1095"/>
      <c r="N104" s="594"/>
      <c r="O104" s="595"/>
      <c r="P104" s="596"/>
      <c r="Q104" s="594"/>
      <c r="R104" s="595"/>
      <c r="S104" s="596"/>
      <c r="T104" s="411"/>
      <c r="U104" s="412"/>
      <c r="V104" s="413"/>
      <c r="W104" s="414"/>
      <c r="X104" s="412"/>
      <c r="Y104" s="415"/>
      <c r="Z104" s="411"/>
      <c r="AA104" s="412"/>
      <c r="AB104" s="413"/>
      <c r="AC104" s="414"/>
      <c r="AD104" s="412"/>
      <c r="AE104" s="413"/>
      <c r="AF104" s="414"/>
      <c r="AG104" s="412"/>
      <c r="AH104" s="415"/>
      <c r="AI104" s="600"/>
      <c r="AJ104" s="601"/>
      <c r="AK104" s="601"/>
      <c r="AL104" s="601"/>
      <c r="AM104" s="601"/>
      <c r="AN104" s="602"/>
      <c r="AO104" s="108"/>
      <c r="AP104" s="603"/>
      <c r="AQ104" s="604"/>
      <c r="AR104" s="604"/>
      <c r="AS104" s="604"/>
      <c r="AT104" s="604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90"/>
    </row>
    <row r="105" spans="1:56" ht="22.5" customHeight="1" x14ac:dyDescent="0.2">
      <c r="A105" s="109"/>
      <c r="B105" s="110"/>
      <c r="C105" s="1093"/>
      <c r="D105" s="1094"/>
      <c r="E105" s="1094"/>
      <c r="F105" s="1094"/>
      <c r="G105" s="1094"/>
      <c r="H105" s="1094"/>
      <c r="I105" s="1094"/>
      <c r="J105" s="1094"/>
      <c r="K105" s="1094"/>
      <c r="L105" s="1094"/>
      <c r="M105" s="1095"/>
      <c r="N105" s="594"/>
      <c r="O105" s="595"/>
      <c r="P105" s="596"/>
      <c r="Q105" s="594"/>
      <c r="R105" s="595"/>
      <c r="S105" s="596"/>
      <c r="T105" s="411"/>
      <c r="U105" s="412"/>
      <c r="V105" s="413"/>
      <c r="W105" s="414"/>
      <c r="X105" s="412"/>
      <c r="Y105" s="415"/>
      <c r="Z105" s="411"/>
      <c r="AA105" s="412"/>
      <c r="AB105" s="413"/>
      <c r="AC105" s="414"/>
      <c r="AD105" s="412"/>
      <c r="AE105" s="413"/>
      <c r="AF105" s="414"/>
      <c r="AG105" s="412"/>
      <c r="AH105" s="415"/>
      <c r="AI105" s="600"/>
      <c r="AJ105" s="601"/>
      <c r="AK105" s="601"/>
      <c r="AL105" s="601"/>
      <c r="AM105" s="601"/>
      <c r="AN105" s="602"/>
      <c r="AO105" s="108"/>
      <c r="AP105" s="603"/>
      <c r="AQ105" s="604"/>
      <c r="AR105" s="604"/>
      <c r="AS105" s="604"/>
      <c r="AT105" s="604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90"/>
    </row>
    <row r="106" spans="1:56" ht="22.5" customHeight="1" x14ac:dyDescent="0.2">
      <c r="A106" s="109"/>
      <c r="B106" s="110"/>
      <c r="C106" s="1093"/>
      <c r="D106" s="1094"/>
      <c r="E106" s="1094"/>
      <c r="F106" s="1094"/>
      <c r="G106" s="1094"/>
      <c r="H106" s="1094"/>
      <c r="I106" s="1094"/>
      <c r="J106" s="1094"/>
      <c r="K106" s="1094"/>
      <c r="L106" s="1094"/>
      <c r="M106" s="1095"/>
      <c r="N106" s="594"/>
      <c r="O106" s="595"/>
      <c r="P106" s="596"/>
      <c r="Q106" s="594"/>
      <c r="R106" s="595"/>
      <c r="S106" s="596"/>
      <c r="T106" s="411"/>
      <c r="U106" s="412"/>
      <c r="V106" s="413"/>
      <c r="W106" s="414"/>
      <c r="X106" s="412"/>
      <c r="Y106" s="415"/>
      <c r="Z106" s="411"/>
      <c r="AA106" s="412"/>
      <c r="AB106" s="413"/>
      <c r="AC106" s="414"/>
      <c r="AD106" s="412"/>
      <c r="AE106" s="413"/>
      <c r="AF106" s="414"/>
      <c r="AG106" s="412"/>
      <c r="AH106" s="415"/>
      <c r="AI106" s="600"/>
      <c r="AJ106" s="601"/>
      <c r="AK106" s="601"/>
      <c r="AL106" s="601"/>
      <c r="AM106" s="601"/>
      <c r="AN106" s="602"/>
      <c r="AO106" s="108"/>
      <c r="AP106" s="603"/>
      <c r="AQ106" s="604"/>
      <c r="AR106" s="604"/>
      <c r="AS106" s="604"/>
      <c r="AT106" s="604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90"/>
    </row>
    <row r="107" spans="1:56" ht="22.5" customHeight="1" x14ac:dyDescent="0.2">
      <c r="A107" s="109"/>
      <c r="B107" s="110"/>
      <c r="C107" s="1093"/>
      <c r="D107" s="1094"/>
      <c r="E107" s="1094"/>
      <c r="F107" s="1094"/>
      <c r="G107" s="1094"/>
      <c r="H107" s="1094"/>
      <c r="I107" s="1094"/>
      <c r="J107" s="1094"/>
      <c r="K107" s="1094"/>
      <c r="L107" s="1094"/>
      <c r="M107" s="1095"/>
      <c r="N107" s="594"/>
      <c r="O107" s="595"/>
      <c r="P107" s="596"/>
      <c r="Q107" s="594"/>
      <c r="R107" s="595"/>
      <c r="S107" s="596"/>
      <c r="T107" s="411"/>
      <c r="U107" s="412"/>
      <c r="V107" s="413"/>
      <c r="W107" s="414"/>
      <c r="X107" s="412"/>
      <c r="Y107" s="415"/>
      <c r="Z107" s="411"/>
      <c r="AA107" s="412"/>
      <c r="AB107" s="413"/>
      <c r="AC107" s="414"/>
      <c r="AD107" s="412"/>
      <c r="AE107" s="413"/>
      <c r="AF107" s="414"/>
      <c r="AG107" s="412"/>
      <c r="AH107" s="415"/>
      <c r="AI107" s="600"/>
      <c r="AJ107" s="601"/>
      <c r="AK107" s="601"/>
      <c r="AL107" s="601"/>
      <c r="AM107" s="601"/>
      <c r="AN107" s="602"/>
      <c r="AO107" s="108"/>
      <c r="AP107" s="603"/>
      <c r="AQ107" s="604"/>
      <c r="AR107" s="604"/>
      <c r="AS107" s="604"/>
      <c r="AT107" s="604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90"/>
    </row>
    <row r="108" spans="1:56" ht="22.5" customHeight="1" x14ac:dyDescent="0.2">
      <c r="A108" s="109"/>
      <c r="B108" s="110"/>
      <c r="C108" s="1093"/>
      <c r="D108" s="1094"/>
      <c r="E108" s="1094"/>
      <c r="F108" s="1094"/>
      <c r="G108" s="1094"/>
      <c r="H108" s="1094"/>
      <c r="I108" s="1094"/>
      <c r="J108" s="1094"/>
      <c r="K108" s="1094"/>
      <c r="L108" s="1094"/>
      <c r="M108" s="1095"/>
      <c r="N108" s="594"/>
      <c r="O108" s="595"/>
      <c r="P108" s="596"/>
      <c r="Q108" s="594"/>
      <c r="R108" s="595"/>
      <c r="S108" s="596"/>
      <c r="T108" s="411"/>
      <c r="U108" s="412"/>
      <c r="V108" s="413"/>
      <c r="W108" s="414"/>
      <c r="X108" s="412"/>
      <c r="Y108" s="415"/>
      <c r="Z108" s="411"/>
      <c r="AA108" s="412"/>
      <c r="AB108" s="413"/>
      <c r="AC108" s="414"/>
      <c r="AD108" s="412"/>
      <c r="AE108" s="413"/>
      <c r="AF108" s="414"/>
      <c r="AG108" s="412"/>
      <c r="AH108" s="415"/>
      <c r="AI108" s="600"/>
      <c r="AJ108" s="601"/>
      <c r="AK108" s="601"/>
      <c r="AL108" s="601"/>
      <c r="AM108" s="601"/>
      <c r="AN108" s="602"/>
      <c r="AO108" s="108"/>
      <c r="AP108" s="603"/>
      <c r="AQ108" s="604"/>
      <c r="AR108" s="604"/>
      <c r="AS108" s="604"/>
      <c r="AT108" s="604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90"/>
    </row>
    <row r="109" spans="1:56" ht="22.5" customHeight="1" x14ac:dyDescent="0.2">
      <c r="A109" s="109"/>
      <c r="B109" s="110"/>
      <c r="C109" s="1093"/>
      <c r="D109" s="1094"/>
      <c r="E109" s="1094"/>
      <c r="F109" s="1094"/>
      <c r="G109" s="1094"/>
      <c r="H109" s="1094"/>
      <c r="I109" s="1094"/>
      <c r="J109" s="1094"/>
      <c r="K109" s="1094"/>
      <c r="L109" s="1094"/>
      <c r="M109" s="1095"/>
      <c r="N109" s="594"/>
      <c r="O109" s="595"/>
      <c r="P109" s="596"/>
      <c r="Q109" s="594"/>
      <c r="R109" s="595"/>
      <c r="S109" s="596"/>
      <c r="T109" s="411"/>
      <c r="U109" s="412"/>
      <c r="V109" s="413"/>
      <c r="W109" s="414"/>
      <c r="X109" s="412"/>
      <c r="Y109" s="415"/>
      <c r="Z109" s="411"/>
      <c r="AA109" s="412"/>
      <c r="AB109" s="413"/>
      <c r="AC109" s="414"/>
      <c r="AD109" s="412"/>
      <c r="AE109" s="413"/>
      <c r="AF109" s="414"/>
      <c r="AG109" s="412"/>
      <c r="AH109" s="415"/>
      <c r="AI109" s="600"/>
      <c r="AJ109" s="601"/>
      <c r="AK109" s="601"/>
      <c r="AL109" s="601"/>
      <c r="AM109" s="601"/>
      <c r="AN109" s="602"/>
      <c r="AO109" s="108"/>
      <c r="AP109" s="603"/>
      <c r="AQ109" s="604"/>
      <c r="AR109" s="604"/>
      <c r="AS109" s="604"/>
      <c r="AT109" s="604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90"/>
    </row>
    <row r="110" spans="1:56" ht="22.5" customHeight="1" x14ac:dyDescent="0.2">
      <c r="A110" s="109"/>
      <c r="B110" s="110"/>
      <c r="C110" s="1093"/>
      <c r="D110" s="1094"/>
      <c r="E110" s="1094"/>
      <c r="F110" s="1094"/>
      <c r="G110" s="1094"/>
      <c r="H110" s="1094"/>
      <c r="I110" s="1094"/>
      <c r="J110" s="1094"/>
      <c r="K110" s="1094"/>
      <c r="L110" s="1094"/>
      <c r="M110" s="1095"/>
      <c r="N110" s="594"/>
      <c r="O110" s="595"/>
      <c r="P110" s="596"/>
      <c r="Q110" s="594"/>
      <c r="R110" s="595"/>
      <c r="S110" s="596"/>
      <c r="T110" s="411"/>
      <c r="U110" s="412"/>
      <c r="V110" s="413"/>
      <c r="W110" s="414"/>
      <c r="X110" s="412"/>
      <c r="Y110" s="415"/>
      <c r="Z110" s="411"/>
      <c r="AA110" s="412"/>
      <c r="AB110" s="413"/>
      <c r="AC110" s="414"/>
      <c r="AD110" s="412"/>
      <c r="AE110" s="413"/>
      <c r="AF110" s="414"/>
      <c r="AG110" s="412"/>
      <c r="AH110" s="415"/>
      <c r="AI110" s="600"/>
      <c r="AJ110" s="601"/>
      <c r="AK110" s="601"/>
      <c r="AL110" s="601"/>
      <c r="AM110" s="601"/>
      <c r="AN110" s="602"/>
      <c r="AO110" s="108"/>
      <c r="AP110" s="603"/>
      <c r="AQ110" s="604"/>
      <c r="AR110" s="604"/>
      <c r="AS110" s="604"/>
      <c r="AT110" s="604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90"/>
    </row>
    <row r="111" spans="1:56" ht="22.5" customHeight="1" x14ac:dyDescent="0.2">
      <c r="A111" s="109"/>
      <c r="B111" s="110"/>
      <c r="C111" s="1093"/>
      <c r="D111" s="1094"/>
      <c r="E111" s="1094"/>
      <c r="F111" s="1094"/>
      <c r="G111" s="1094"/>
      <c r="H111" s="1094"/>
      <c r="I111" s="1094"/>
      <c r="J111" s="1094"/>
      <c r="K111" s="1094"/>
      <c r="L111" s="1094"/>
      <c r="M111" s="1095"/>
      <c r="N111" s="594"/>
      <c r="O111" s="595"/>
      <c r="P111" s="596"/>
      <c r="Q111" s="594"/>
      <c r="R111" s="595"/>
      <c r="S111" s="596"/>
      <c r="T111" s="411"/>
      <c r="U111" s="412"/>
      <c r="V111" s="413"/>
      <c r="W111" s="414"/>
      <c r="X111" s="412"/>
      <c r="Y111" s="415"/>
      <c r="Z111" s="411"/>
      <c r="AA111" s="412"/>
      <c r="AB111" s="413"/>
      <c r="AC111" s="414"/>
      <c r="AD111" s="412"/>
      <c r="AE111" s="413"/>
      <c r="AF111" s="414"/>
      <c r="AG111" s="412"/>
      <c r="AH111" s="415"/>
      <c r="AI111" s="600"/>
      <c r="AJ111" s="601"/>
      <c r="AK111" s="601"/>
      <c r="AL111" s="601"/>
      <c r="AM111" s="601"/>
      <c r="AN111" s="602"/>
      <c r="AO111" s="108"/>
      <c r="AP111" s="603"/>
      <c r="AQ111" s="604"/>
      <c r="AR111" s="604"/>
      <c r="AS111" s="604"/>
      <c r="AT111" s="604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90"/>
    </row>
    <row r="112" spans="1:56" ht="22.5" customHeight="1" thickBot="1" x14ac:dyDescent="0.25">
      <c r="A112" s="128"/>
      <c r="B112" s="129"/>
      <c r="C112" s="1140"/>
      <c r="D112" s="1141"/>
      <c r="E112" s="1141"/>
      <c r="F112" s="1141"/>
      <c r="G112" s="1141"/>
      <c r="H112" s="1141"/>
      <c r="I112" s="1141"/>
      <c r="J112" s="1141"/>
      <c r="K112" s="1141"/>
      <c r="L112" s="1141"/>
      <c r="M112" s="1142"/>
      <c r="N112" s="1143"/>
      <c r="O112" s="1144"/>
      <c r="P112" s="1145"/>
      <c r="Q112" s="1143"/>
      <c r="R112" s="1144"/>
      <c r="S112" s="1145"/>
      <c r="T112" s="416"/>
      <c r="U112" s="417"/>
      <c r="V112" s="418"/>
      <c r="W112" s="419"/>
      <c r="X112" s="417"/>
      <c r="Y112" s="420"/>
      <c r="Z112" s="416"/>
      <c r="AA112" s="417"/>
      <c r="AB112" s="418"/>
      <c r="AC112" s="419"/>
      <c r="AD112" s="417"/>
      <c r="AE112" s="418"/>
      <c r="AF112" s="419"/>
      <c r="AG112" s="417"/>
      <c r="AH112" s="420"/>
      <c r="AI112" s="617"/>
      <c r="AJ112" s="618"/>
      <c r="AK112" s="618"/>
      <c r="AL112" s="618"/>
      <c r="AM112" s="618"/>
      <c r="AN112" s="619"/>
      <c r="AO112" s="108"/>
      <c r="AP112" s="620"/>
      <c r="AQ112" s="621"/>
      <c r="AR112" s="621"/>
      <c r="AS112" s="621"/>
      <c r="AT112" s="621"/>
      <c r="AU112" s="622"/>
      <c r="AV112" s="622"/>
      <c r="AW112" s="622"/>
      <c r="AX112" s="622"/>
      <c r="AY112" s="622"/>
      <c r="AZ112" s="622"/>
      <c r="BA112" s="622"/>
      <c r="BB112" s="622"/>
      <c r="BC112" s="622"/>
      <c r="BD112" s="623"/>
    </row>
    <row r="113" spans="1:56" ht="22.5" customHeight="1" thickTop="1" thickBot="1" x14ac:dyDescent="0.2">
      <c r="A113" s="60"/>
      <c r="B113" s="130"/>
      <c r="C113" s="1146" t="s">
        <v>161</v>
      </c>
      <c r="D113" s="562"/>
      <c r="E113" s="562"/>
      <c r="F113" s="562"/>
      <c r="G113" s="562"/>
      <c r="H113" s="562"/>
      <c r="I113" s="562"/>
      <c r="J113" s="562"/>
      <c r="K113" s="562"/>
      <c r="L113" s="562"/>
      <c r="M113" s="562"/>
      <c r="N113" s="562"/>
      <c r="O113" s="562"/>
      <c r="P113" s="562"/>
      <c r="Q113" s="562"/>
      <c r="R113" s="562"/>
      <c r="S113" s="562"/>
      <c r="T113" s="562"/>
      <c r="U113" s="562"/>
      <c r="V113" s="562"/>
      <c r="W113" s="562"/>
      <c r="X113" s="562"/>
      <c r="Y113" s="1147"/>
      <c r="Z113" s="429"/>
      <c r="AA113" s="239"/>
      <c r="AB113" s="430"/>
      <c r="AC113" s="431"/>
      <c r="AD113" s="239"/>
      <c r="AE113" s="430"/>
      <c r="AF113" s="431"/>
      <c r="AG113" s="239"/>
      <c r="AH113" s="432"/>
      <c r="AI113" s="1148"/>
      <c r="AJ113" s="477"/>
      <c r="AK113" s="477"/>
      <c r="AL113" s="477"/>
      <c r="AM113" s="477"/>
      <c r="AN113" s="1149"/>
      <c r="BD113" s="131" t="s">
        <v>160</v>
      </c>
    </row>
    <row r="114" spans="1:56" ht="11.25" customHeight="1" thickTop="1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56" ht="24" customHeight="1" x14ac:dyDescent="0.2">
      <c r="A115" s="633" t="s">
        <v>171</v>
      </c>
      <c r="B115" s="633"/>
      <c r="C115" s="633"/>
      <c r="D115" s="633"/>
      <c r="E115" s="633"/>
      <c r="F115" s="633"/>
      <c r="G115" s="633"/>
      <c r="H115" s="633"/>
      <c r="I115" s="633"/>
      <c r="J115" s="633"/>
      <c r="Q115" s="574" t="s">
        <v>170</v>
      </c>
      <c r="R115" s="574"/>
      <c r="S115" s="574"/>
      <c r="T115" s="574"/>
      <c r="U115" s="574"/>
      <c r="V115" s="574"/>
      <c r="W115" s="574"/>
      <c r="X115" s="574"/>
      <c r="Y115" s="574"/>
      <c r="Z115" s="574"/>
      <c r="AA115" s="574"/>
      <c r="AB115" s="574"/>
      <c r="AC115" s="574"/>
      <c r="AD115" s="574"/>
      <c r="AE115" s="574"/>
      <c r="AH115" s="126" t="s">
        <v>173</v>
      </c>
      <c r="AI115" s="126"/>
      <c r="AJ115" s="1133"/>
      <c r="AK115" s="1133"/>
      <c r="AL115" s="127" t="s">
        <v>172</v>
      </c>
      <c r="AM115" s="516"/>
      <c r="AN115" s="516"/>
      <c r="AT115" s="575"/>
      <c r="AU115" s="575"/>
      <c r="AV115" s="582"/>
      <c r="AW115" s="582"/>
      <c r="AX115" s="3" t="s">
        <v>158</v>
      </c>
      <c r="AY115" s="582"/>
      <c r="AZ115" s="582"/>
      <c r="BA115" s="3" t="s">
        <v>157</v>
      </c>
      <c r="BB115" s="582"/>
      <c r="BC115" s="582"/>
      <c r="BD115" s="3" t="s">
        <v>156</v>
      </c>
    </row>
    <row r="116" spans="1:56" ht="11.25" customHeight="1" thickBot="1" x14ac:dyDescent="0.25">
      <c r="AC116" s="93"/>
      <c r="AD116" s="93"/>
    </row>
    <row r="117" spans="1:56" ht="23.25" customHeight="1" thickTop="1" x14ac:dyDescent="0.2">
      <c r="A117" s="106" t="s">
        <v>167</v>
      </c>
      <c r="B117" s="235" t="s">
        <v>156</v>
      </c>
      <c r="C117" s="459" t="s">
        <v>166</v>
      </c>
      <c r="D117" s="460"/>
      <c r="E117" s="460"/>
      <c r="F117" s="460"/>
      <c r="G117" s="460"/>
      <c r="H117" s="460"/>
      <c r="I117" s="460"/>
      <c r="J117" s="460"/>
      <c r="K117" s="460"/>
      <c r="L117" s="460"/>
      <c r="M117" s="478"/>
      <c r="N117" s="630" t="s">
        <v>128</v>
      </c>
      <c r="O117" s="631"/>
      <c r="P117" s="632"/>
      <c r="Q117" s="630" t="s">
        <v>165</v>
      </c>
      <c r="R117" s="631"/>
      <c r="S117" s="632"/>
      <c r="T117" s="630" t="s">
        <v>127</v>
      </c>
      <c r="U117" s="631"/>
      <c r="V117" s="631"/>
      <c r="W117" s="631"/>
      <c r="X117" s="631"/>
      <c r="Y117" s="632"/>
      <c r="Z117" s="630" t="s">
        <v>164</v>
      </c>
      <c r="AA117" s="631"/>
      <c r="AB117" s="631"/>
      <c r="AC117" s="631"/>
      <c r="AD117" s="631"/>
      <c r="AE117" s="631"/>
      <c r="AF117" s="631"/>
      <c r="AG117" s="631"/>
      <c r="AH117" s="632"/>
      <c r="AI117" s="459" t="s">
        <v>163</v>
      </c>
      <c r="AJ117" s="460"/>
      <c r="AK117" s="460"/>
      <c r="AL117" s="460"/>
      <c r="AM117" s="460"/>
      <c r="AN117" s="461"/>
      <c r="AO117" s="108"/>
      <c r="AP117" s="624" t="s">
        <v>162</v>
      </c>
      <c r="AQ117" s="625"/>
      <c r="AR117" s="625"/>
      <c r="AS117" s="625"/>
      <c r="AT117" s="625"/>
      <c r="AU117" s="625"/>
      <c r="AV117" s="625"/>
      <c r="AW117" s="625"/>
      <c r="AX117" s="625"/>
      <c r="AY117" s="625"/>
      <c r="AZ117" s="625"/>
      <c r="BA117" s="625"/>
      <c r="BB117" s="625"/>
      <c r="BC117" s="625"/>
      <c r="BD117" s="626"/>
    </row>
    <row r="118" spans="1:56" ht="22.5" customHeight="1" x14ac:dyDescent="0.2">
      <c r="A118" s="109"/>
      <c r="B118" s="110"/>
      <c r="C118" s="1093"/>
      <c r="D118" s="1094"/>
      <c r="E118" s="1094"/>
      <c r="F118" s="1094"/>
      <c r="G118" s="1094"/>
      <c r="H118" s="1094"/>
      <c r="I118" s="1094"/>
      <c r="J118" s="1094"/>
      <c r="K118" s="1094"/>
      <c r="L118" s="1094"/>
      <c r="M118" s="1095"/>
      <c r="N118" s="594"/>
      <c r="O118" s="595"/>
      <c r="P118" s="596"/>
      <c r="Q118" s="594"/>
      <c r="R118" s="595"/>
      <c r="S118" s="596"/>
      <c r="T118" s="411"/>
      <c r="U118" s="412"/>
      <c r="V118" s="413"/>
      <c r="W118" s="414"/>
      <c r="X118" s="412"/>
      <c r="Y118" s="415"/>
      <c r="Z118" s="411"/>
      <c r="AA118" s="412"/>
      <c r="AB118" s="413"/>
      <c r="AC118" s="414"/>
      <c r="AD118" s="412"/>
      <c r="AE118" s="413"/>
      <c r="AF118" s="414"/>
      <c r="AG118" s="412"/>
      <c r="AH118" s="415"/>
      <c r="AI118" s="600"/>
      <c r="AJ118" s="601"/>
      <c r="AK118" s="601"/>
      <c r="AL118" s="601"/>
      <c r="AM118" s="601"/>
      <c r="AN118" s="602"/>
      <c r="AO118" s="108"/>
      <c r="AP118" s="603"/>
      <c r="AQ118" s="604"/>
      <c r="AR118" s="604"/>
      <c r="AS118" s="604"/>
      <c r="AT118" s="604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90"/>
    </row>
    <row r="119" spans="1:56" ht="22.5" customHeight="1" x14ac:dyDescent="0.2">
      <c r="A119" s="109"/>
      <c r="B119" s="110"/>
      <c r="C119" s="1093"/>
      <c r="D119" s="1094"/>
      <c r="E119" s="1094"/>
      <c r="F119" s="1094"/>
      <c r="G119" s="1094"/>
      <c r="H119" s="1094"/>
      <c r="I119" s="1094"/>
      <c r="J119" s="1094"/>
      <c r="K119" s="1094"/>
      <c r="L119" s="1094"/>
      <c r="M119" s="1095"/>
      <c r="N119" s="594"/>
      <c r="O119" s="595"/>
      <c r="P119" s="596"/>
      <c r="Q119" s="594"/>
      <c r="R119" s="595"/>
      <c r="S119" s="596"/>
      <c r="T119" s="411"/>
      <c r="U119" s="412"/>
      <c r="V119" s="413"/>
      <c r="W119" s="414"/>
      <c r="X119" s="412"/>
      <c r="Y119" s="415"/>
      <c r="Z119" s="411"/>
      <c r="AA119" s="412"/>
      <c r="AB119" s="413"/>
      <c r="AC119" s="414"/>
      <c r="AD119" s="412"/>
      <c r="AE119" s="413"/>
      <c r="AF119" s="414"/>
      <c r="AG119" s="412"/>
      <c r="AH119" s="415"/>
      <c r="AI119" s="600"/>
      <c r="AJ119" s="601"/>
      <c r="AK119" s="601"/>
      <c r="AL119" s="601"/>
      <c r="AM119" s="601"/>
      <c r="AN119" s="602"/>
      <c r="AO119" s="108"/>
      <c r="AP119" s="603"/>
      <c r="AQ119" s="604"/>
      <c r="AR119" s="604"/>
      <c r="AS119" s="604"/>
      <c r="AT119" s="604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90"/>
    </row>
    <row r="120" spans="1:56" ht="22.5" customHeight="1" x14ac:dyDescent="0.2">
      <c r="A120" s="109"/>
      <c r="B120" s="110"/>
      <c r="C120" s="1093"/>
      <c r="D120" s="1094"/>
      <c r="E120" s="1094"/>
      <c r="F120" s="1094"/>
      <c r="G120" s="1094"/>
      <c r="H120" s="1094"/>
      <c r="I120" s="1094"/>
      <c r="J120" s="1094"/>
      <c r="K120" s="1094"/>
      <c r="L120" s="1094"/>
      <c r="M120" s="1095"/>
      <c r="N120" s="594"/>
      <c r="O120" s="595"/>
      <c r="P120" s="596"/>
      <c r="Q120" s="594"/>
      <c r="R120" s="595"/>
      <c r="S120" s="596"/>
      <c r="T120" s="411"/>
      <c r="U120" s="412"/>
      <c r="V120" s="413"/>
      <c r="W120" s="414"/>
      <c r="X120" s="412"/>
      <c r="Y120" s="415"/>
      <c r="Z120" s="411"/>
      <c r="AA120" s="412"/>
      <c r="AB120" s="413"/>
      <c r="AC120" s="414"/>
      <c r="AD120" s="412"/>
      <c r="AE120" s="413"/>
      <c r="AF120" s="414"/>
      <c r="AG120" s="412"/>
      <c r="AH120" s="415"/>
      <c r="AI120" s="600"/>
      <c r="AJ120" s="601"/>
      <c r="AK120" s="601"/>
      <c r="AL120" s="601"/>
      <c r="AM120" s="601"/>
      <c r="AN120" s="602"/>
      <c r="AO120" s="108"/>
      <c r="AP120" s="603"/>
      <c r="AQ120" s="604"/>
      <c r="AR120" s="604"/>
      <c r="AS120" s="604"/>
      <c r="AT120" s="604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90"/>
    </row>
    <row r="121" spans="1:56" ht="22.5" customHeight="1" x14ac:dyDescent="0.2">
      <c r="A121" s="109"/>
      <c r="B121" s="110"/>
      <c r="C121" s="1093"/>
      <c r="D121" s="1094"/>
      <c r="E121" s="1094"/>
      <c r="F121" s="1094"/>
      <c r="G121" s="1094"/>
      <c r="H121" s="1094"/>
      <c r="I121" s="1094"/>
      <c r="J121" s="1094"/>
      <c r="K121" s="1094"/>
      <c r="L121" s="1094"/>
      <c r="M121" s="1095"/>
      <c r="N121" s="594"/>
      <c r="O121" s="595"/>
      <c r="P121" s="596"/>
      <c r="Q121" s="594"/>
      <c r="R121" s="595"/>
      <c r="S121" s="596"/>
      <c r="T121" s="411"/>
      <c r="U121" s="412"/>
      <c r="V121" s="413"/>
      <c r="W121" s="414"/>
      <c r="X121" s="412"/>
      <c r="Y121" s="415"/>
      <c r="Z121" s="411"/>
      <c r="AA121" s="412"/>
      <c r="AB121" s="413"/>
      <c r="AC121" s="414"/>
      <c r="AD121" s="412"/>
      <c r="AE121" s="413"/>
      <c r="AF121" s="414"/>
      <c r="AG121" s="412"/>
      <c r="AH121" s="415"/>
      <c r="AI121" s="600"/>
      <c r="AJ121" s="601"/>
      <c r="AK121" s="601"/>
      <c r="AL121" s="601"/>
      <c r="AM121" s="601"/>
      <c r="AN121" s="602"/>
      <c r="AO121" s="108"/>
      <c r="AP121" s="603"/>
      <c r="AQ121" s="604"/>
      <c r="AR121" s="604"/>
      <c r="AS121" s="604"/>
      <c r="AT121" s="604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90"/>
    </row>
    <row r="122" spans="1:56" ht="22.5" customHeight="1" x14ac:dyDescent="0.2">
      <c r="A122" s="109"/>
      <c r="B122" s="110"/>
      <c r="C122" s="1093"/>
      <c r="D122" s="1094"/>
      <c r="E122" s="1094"/>
      <c r="F122" s="1094"/>
      <c r="G122" s="1094"/>
      <c r="H122" s="1094"/>
      <c r="I122" s="1094"/>
      <c r="J122" s="1094"/>
      <c r="K122" s="1094"/>
      <c r="L122" s="1094"/>
      <c r="M122" s="1095"/>
      <c r="N122" s="594"/>
      <c r="O122" s="595"/>
      <c r="P122" s="596"/>
      <c r="Q122" s="594"/>
      <c r="R122" s="595"/>
      <c r="S122" s="596"/>
      <c r="T122" s="411"/>
      <c r="U122" s="412"/>
      <c r="V122" s="413"/>
      <c r="W122" s="414"/>
      <c r="X122" s="412"/>
      <c r="Y122" s="415"/>
      <c r="Z122" s="411"/>
      <c r="AA122" s="412"/>
      <c r="AB122" s="413"/>
      <c r="AC122" s="414"/>
      <c r="AD122" s="412"/>
      <c r="AE122" s="413"/>
      <c r="AF122" s="414"/>
      <c r="AG122" s="412"/>
      <c r="AH122" s="415"/>
      <c r="AI122" s="600"/>
      <c r="AJ122" s="601"/>
      <c r="AK122" s="601"/>
      <c r="AL122" s="601"/>
      <c r="AM122" s="601"/>
      <c r="AN122" s="602"/>
      <c r="AO122" s="108"/>
      <c r="AP122" s="603"/>
      <c r="AQ122" s="604"/>
      <c r="AR122" s="604"/>
      <c r="AS122" s="604"/>
      <c r="AT122" s="604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90"/>
    </row>
    <row r="123" spans="1:56" ht="22.5" customHeight="1" x14ac:dyDescent="0.2">
      <c r="A123" s="109"/>
      <c r="B123" s="110"/>
      <c r="C123" s="1093"/>
      <c r="D123" s="1094"/>
      <c r="E123" s="1094"/>
      <c r="F123" s="1094"/>
      <c r="G123" s="1094"/>
      <c r="H123" s="1094"/>
      <c r="I123" s="1094"/>
      <c r="J123" s="1094"/>
      <c r="K123" s="1094"/>
      <c r="L123" s="1094"/>
      <c r="M123" s="1095"/>
      <c r="N123" s="594"/>
      <c r="O123" s="595"/>
      <c r="P123" s="596"/>
      <c r="Q123" s="594"/>
      <c r="R123" s="595"/>
      <c r="S123" s="596"/>
      <c r="T123" s="411"/>
      <c r="U123" s="412"/>
      <c r="V123" s="413"/>
      <c r="W123" s="414"/>
      <c r="X123" s="412"/>
      <c r="Y123" s="415"/>
      <c r="Z123" s="411"/>
      <c r="AA123" s="412"/>
      <c r="AB123" s="413"/>
      <c r="AC123" s="414"/>
      <c r="AD123" s="412"/>
      <c r="AE123" s="413"/>
      <c r="AF123" s="414"/>
      <c r="AG123" s="412"/>
      <c r="AH123" s="415"/>
      <c r="AI123" s="600"/>
      <c r="AJ123" s="601"/>
      <c r="AK123" s="601"/>
      <c r="AL123" s="601"/>
      <c r="AM123" s="601"/>
      <c r="AN123" s="602"/>
      <c r="AO123" s="108"/>
      <c r="AP123" s="603"/>
      <c r="AQ123" s="604"/>
      <c r="AR123" s="604"/>
      <c r="AS123" s="604"/>
      <c r="AT123" s="604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90"/>
    </row>
    <row r="124" spans="1:56" ht="22.5" customHeight="1" x14ac:dyDescent="0.2">
      <c r="A124" s="109"/>
      <c r="B124" s="110"/>
      <c r="C124" s="1093"/>
      <c r="D124" s="1094"/>
      <c r="E124" s="1094"/>
      <c r="F124" s="1094"/>
      <c r="G124" s="1094"/>
      <c r="H124" s="1094"/>
      <c r="I124" s="1094"/>
      <c r="J124" s="1094"/>
      <c r="K124" s="1094"/>
      <c r="L124" s="1094"/>
      <c r="M124" s="1095"/>
      <c r="N124" s="594"/>
      <c r="O124" s="595"/>
      <c r="P124" s="596"/>
      <c r="Q124" s="594"/>
      <c r="R124" s="595"/>
      <c r="S124" s="596"/>
      <c r="T124" s="411"/>
      <c r="U124" s="412"/>
      <c r="V124" s="413"/>
      <c r="W124" s="414"/>
      <c r="X124" s="412"/>
      <c r="Y124" s="415"/>
      <c r="Z124" s="411"/>
      <c r="AA124" s="412"/>
      <c r="AB124" s="413"/>
      <c r="AC124" s="414"/>
      <c r="AD124" s="412"/>
      <c r="AE124" s="413"/>
      <c r="AF124" s="414"/>
      <c r="AG124" s="412"/>
      <c r="AH124" s="415"/>
      <c r="AI124" s="600"/>
      <c r="AJ124" s="601"/>
      <c r="AK124" s="601"/>
      <c r="AL124" s="601"/>
      <c r="AM124" s="601"/>
      <c r="AN124" s="602"/>
      <c r="AO124" s="108"/>
      <c r="AP124" s="603"/>
      <c r="AQ124" s="604"/>
      <c r="AR124" s="604"/>
      <c r="AS124" s="604"/>
      <c r="AT124" s="604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90"/>
    </row>
    <row r="125" spans="1:56" ht="22.5" customHeight="1" x14ac:dyDescent="0.2">
      <c r="A125" s="109"/>
      <c r="B125" s="110"/>
      <c r="C125" s="1093"/>
      <c r="D125" s="1094"/>
      <c r="E125" s="1094"/>
      <c r="F125" s="1094"/>
      <c r="G125" s="1094"/>
      <c r="H125" s="1094"/>
      <c r="I125" s="1094"/>
      <c r="J125" s="1094"/>
      <c r="K125" s="1094"/>
      <c r="L125" s="1094"/>
      <c r="M125" s="1095"/>
      <c r="N125" s="594"/>
      <c r="O125" s="595"/>
      <c r="P125" s="596"/>
      <c r="Q125" s="594"/>
      <c r="R125" s="595"/>
      <c r="S125" s="596"/>
      <c r="T125" s="411"/>
      <c r="U125" s="412"/>
      <c r="V125" s="413"/>
      <c r="W125" s="414"/>
      <c r="X125" s="412"/>
      <c r="Y125" s="415"/>
      <c r="Z125" s="411"/>
      <c r="AA125" s="412"/>
      <c r="AB125" s="413"/>
      <c r="AC125" s="414"/>
      <c r="AD125" s="412"/>
      <c r="AE125" s="413"/>
      <c r="AF125" s="414"/>
      <c r="AG125" s="412"/>
      <c r="AH125" s="415"/>
      <c r="AI125" s="600"/>
      <c r="AJ125" s="601"/>
      <c r="AK125" s="601"/>
      <c r="AL125" s="601"/>
      <c r="AM125" s="601"/>
      <c r="AN125" s="602"/>
      <c r="AO125" s="108"/>
      <c r="AP125" s="603"/>
      <c r="AQ125" s="604"/>
      <c r="AR125" s="604"/>
      <c r="AS125" s="604"/>
      <c r="AT125" s="604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90"/>
    </row>
    <row r="126" spans="1:56" ht="22.5" customHeight="1" x14ac:dyDescent="0.2">
      <c r="A126" s="109"/>
      <c r="B126" s="110"/>
      <c r="C126" s="1093"/>
      <c r="D126" s="1094"/>
      <c r="E126" s="1094"/>
      <c r="F126" s="1094"/>
      <c r="G126" s="1094"/>
      <c r="H126" s="1094"/>
      <c r="I126" s="1094"/>
      <c r="J126" s="1094"/>
      <c r="K126" s="1094"/>
      <c r="L126" s="1094"/>
      <c r="M126" s="1095"/>
      <c r="N126" s="594"/>
      <c r="O126" s="595"/>
      <c r="P126" s="596"/>
      <c r="Q126" s="594"/>
      <c r="R126" s="595"/>
      <c r="S126" s="596"/>
      <c r="T126" s="411"/>
      <c r="U126" s="412"/>
      <c r="V126" s="413"/>
      <c r="W126" s="414"/>
      <c r="X126" s="412"/>
      <c r="Y126" s="415"/>
      <c r="Z126" s="411"/>
      <c r="AA126" s="412"/>
      <c r="AB126" s="413"/>
      <c r="AC126" s="414"/>
      <c r="AD126" s="412"/>
      <c r="AE126" s="413"/>
      <c r="AF126" s="414"/>
      <c r="AG126" s="412"/>
      <c r="AH126" s="415"/>
      <c r="AI126" s="600"/>
      <c r="AJ126" s="601"/>
      <c r="AK126" s="601"/>
      <c r="AL126" s="601"/>
      <c r="AM126" s="601"/>
      <c r="AN126" s="602"/>
      <c r="AO126" s="108"/>
      <c r="AP126" s="603"/>
      <c r="AQ126" s="604"/>
      <c r="AR126" s="604"/>
      <c r="AS126" s="604"/>
      <c r="AT126" s="604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90"/>
    </row>
    <row r="127" spans="1:56" ht="22.5" customHeight="1" x14ac:dyDescent="0.2">
      <c r="A127" s="109"/>
      <c r="B127" s="110"/>
      <c r="C127" s="1093"/>
      <c r="D127" s="1094"/>
      <c r="E127" s="1094"/>
      <c r="F127" s="1094"/>
      <c r="G127" s="1094"/>
      <c r="H127" s="1094"/>
      <c r="I127" s="1094"/>
      <c r="J127" s="1094"/>
      <c r="K127" s="1094"/>
      <c r="L127" s="1094"/>
      <c r="M127" s="1095"/>
      <c r="N127" s="594"/>
      <c r="O127" s="595"/>
      <c r="P127" s="596"/>
      <c r="Q127" s="594"/>
      <c r="R127" s="595"/>
      <c r="S127" s="596"/>
      <c r="T127" s="411"/>
      <c r="U127" s="412"/>
      <c r="V127" s="413"/>
      <c r="W127" s="414"/>
      <c r="X127" s="412"/>
      <c r="Y127" s="415"/>
      <c r="Z127" s="411"/>
      <c r="AA127" s="412"/>
      <c r="AB127" s="413"/>
      <c r="AC127" s="414"/>
      <c r="AD127" s="412"/>
      <c r="AE127" s="413"/>
      <c r="AF127" s="414"/>
      <c r="AG127" s="412"/>
      <c r="AH127" s="415"/>
      <c r="AI127" s="600"/>
      <c r="AJ127" s="601"/>
      <c r="AK127" s="601"/>
      <c r="AL127" s="601"/>
      <c r="AM127" s="601"/>
      <c r="AN127" s="602"/>
      <c r="AO127" s="108"/>
      <c r="AP127" s="603"/>
      <c r="AQ127" s="604"/>
      <c r="AR127" s="604"/>
      <c r="AS127" s="604"/>
      <c r="AT127" s="604"/>
      <c r="AU127" s="589"/>
      <c r="AV127" s="589"/>
      <c r="AW127" s="589"/>
      <c r="AX127" s="589"/>
      <c r="AY127" s="589"/>
      <c r="AZ127" s="589"/>
      <c r="BA127" s="589"/>
      <c r="BB127" s="589"/>
      <c r="BC127" s="589"/>
      <c r="BD127" s="590"/>
    </row>
    <row r="128" spans="1:56" ht="22.5" customHeight="1" x14ac:dyDescent="0.2">
      <c r="A128" s="109"/>
      <c r="B128" s="110"/>
      <c r="C128" s="1093"/>
      <c r="D128" s="1094"/>
      <c r="E128" s="1094"/>
      <c r="F128" s="1094"/>
      <c r="G128" s="1094"/>
      <c r="H128" s="1094"/>
      <c r="I128" s="1094"/>
      <c r="J128" s="1094"/>
      <c r="K128" s="1094"/>
      <c r="L128" s="1094"/>
      <c r="M128" s="1095"/>
      <c r="N128" s="594"/>
      <c r="O128" s="595"/>
      <c r="P128" s="596"/>
      <c r="Q128" s="594"/>
      <c r="R128" s="595"/>
      <c r="S128" s="596"/>
      <c r="T128" s="411"/>
      <c r="U128" s="412"/>
      <c r="V128" s="413"/>
      <c r="W128" s="414"/>
      <c r="X128" s="412"/>
      <c r="Y128" s="415"/>
      <c r="Z128" s="411"/>
      <c r="AA128" s="412"/>
      <c r="AB128" s="413"/>
      <c r="AC128" s="414"/>
      <c r="AD128" s="412"/>
      <c r="AE128" s="413"/>
      <c r="AF128" s="414"/>
      <c r="AG128" s="412"/>
      <c r="AH128" s="415"/>
      <c r="AI128" s="600"/>
      <c r="AJ128" s="601"/>
      <c r="AK128" s="601"/>
      <c r="AL128" s="601"/>
      <c r="AM128" s="601"/>
      <c r="AN128" s="602"/>
      <c r="AO128" s="108"/>
      <c r="AP128" s="603"/>
      <c r="AQ128" s="604"/>
      <c r="AR128" s="604"/>
      <c r="AS128" s="604"/>
      <c r="AT128" s="604"/>
      <c r="AU128" s="589"/>
      <c r="AV128" s="589"/>
      <c r="AW128" s="589"/>
      <c r="AX128" s="589"/>
      <c r="AY128" s="589"/>
      <c r="AZ128" s="589"/>
      <c r="BA128" s="589"/>
      <c r="BB128" s="589"/>
      <c r="BC128" s="589"/>
      <c r="BD128" s="590"/>
    </row>
    <row r="129" spans="1:56" ht="22.5" customHeight="1" x14ac:dyDescent="0.2">
      <c r="A129" s="109"/>
      <c r="B129" s="110"/>
      <c r="C129" s="1093"/>
      <c r="D129" s="1094"/>
      <c r="E129" s="1094"/>
      <c r="F129" s="1094"/>
      <c r="G129" s="1094"/>
      <c r="H129" s="1094"/>
      <c r="I129" s="1094"/>
      <c r="J129" s="1094"/>
      <c r="K129" s="1094"/>
      <c r="L129" s="1094"/>
      <c r="M129" s="1095"/>
      <c r="N129" s="594"/>
      <c r="O129" s="595"/>
      <c r="P129" s="596"/>
      <c r="Q129" s="594"/>
      <c r="R129" s="595"/>
      <c r="S129" s="596"/>
      <c r="T129" s="411"/>
      <c r="U129" s="412"/>
      <c r="V129" s="413"/>
      <c r="W129" s="414"/>
      <c r="X129" s="412"/>
      <c r="Y129" s="415"/>
      <c r="Z129" s="411"/>
      <c r="AA129" s="412"/>
      <c r="AB129" s="413"/>
      <c r="AC129" s="414"/>
      <c r="AD129" s="412"/>
      <c r="AE129" s="413"/>
      <c r="AF129" s="414"/>
      <c r="AG129" s="412"/>
      <c r="AH129" s="415"/>
      <c r="AI129" s="600"/>
      <c r="AJ129" s="601"/>
      <c r="AK129" s="601"/>
      <c r="AL129" s="601"/>
      <c r="AM129" s="601"/>
      <c r="AN129" s="602"/>
      <c r="AO129" s="108"/>
      <c r="AP129" s="603"/>
      <c r="AQ129" s="604"/>
      <c r="AR129" s="604"/>
      <c r="AS129" s="604"/>
      <c r="AT129" s="604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590"/>
    </row>
    <row r="130" spans="1:56" ht="22.5" customHeight="1" x14ac:dyDescent="0.2">
      <c r="A130" s="109"/>
      <c r="B130" s="110"/>
      <c r="C130" s="1093"/>
      <c r="D130" s="1094"/>
      <c r="E130" s="1094"/>
      <c r="F130" s="1094"/>
      <c r="G130" s="1094"/>
      <c r="H130" s="1094"/>
      <c r="I130" s="1094"/>
      <c r="J130" s="1094"/>
      <c r="K130" s="1094"/>
      <c r="L130" s="1094"/>
      <c r="M130" s="1095"/>
      <c r="N130" s="594"/>
      <c r="O130" s="595"/>
      <c r="P130" s="596"/>
      <c r="Q130" s="594"/>
      <c r="R130" s="595"/>
      <c r="S130" s="596"/>
      <c r="T130" s="411"/>
      <c r="U130" s="412"/>
      <c r="V130" s="413"/>
      <c r="W130" s="414"/>
      <c r="X130" s="412"/>
      <c r="Y130" s="415"/>
      <c r="Z130" s="411"/>
      <c r="AA130" s="412"/>
      <c r="AB130" s="413"/>
      <c r="AC130" s="414"/>
      <c r="AD130" s="412"/>
      <c r="AE130" s="413"/>
      <c r="AF130" s="414"/>
      <c r="AG130" s="412"/>
      <c r="AH130" s="415"/>
      <c r="AI130" s="600"/>
      <c r="AJ130" s="601"/>
      <c r="AK130" s="601"/>
      <c r="AL130" s="601"/>
      <c r="AM130" s="601"/>
      <c r="AN130" s="602"/>
      <c r="AO130" s="108"/>
      <c r="AP130" s="603"/>
      <c r="AQ130" s="604"/>
      <c r="AR130" s="604"/>
      <c r="AS130" s="604"/>
      <c r="AT130" s="604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590"/>
    </row>
    <row r="131" spans="1:56" ht="22.5" customHeight="1" x14ac:dyDescent="0.2">
      <c r="A131" s="109"/>
      <c r="B131" s="110"/>
      <c r="C131" s="1093"/>
      <c r="D131" s="1094"/>
      <c r="E131" s="1094"/>
      <c r="F131" s="1094"/>
      <c r="G131" s="1094"/>
      <c r="H131" s="1094"/>
      <c r="I131" s="1094"/>
      <c r="J131" s="1094"/>
      <c r="K131" s="1094"/>
      <c r="L131" s="1094"/>
      <c r="M131" s="1095"/>
      <c r="N131" s="594"/>
      <c r="O131" s="595"/>
      <c r="P131" s="596"/>
      <c r="Q131" s="594"/>
      <c r="R131" s="595"/>
      <c r="S131" s="596"/>
      <c r="T131" s="411"/>
      <c r="U131" s="412"/>
      <c r="V131" s="413"/>
      <c r="W131" s="414"/>
      <c r="X131" s="412"/>
      <c r="Y131" s="415"/>
      <c r="Z131" s="411"/>
      <c r="AA131" s="412"/>
      <c r="AB131" s="413"/>
      <c r="AC131" s="414"/>
      <c r="AD131" s="412"/>
      <c r="AE131" s="413"/>
      <c r="AF131" s="414"/>
      <c r="AG131" s="412"/>
      <c r="AH131" s="415"/>
      <c r="AI131" s="600"/>
      <c r="AJ131" s="601"/>
      <c r="AK131" s="601"/>
      <c r="AL131" s="601"/>
      <c r="AM131" s="601"/>
      <c r="AN131" s="602"/>
      <c r="AO131" s="108"/>
      <c r="AP131" s="603"/>
      <c r="AQ131" s="604"/>
      <c r="AR131" s="604"/>
      <c r="AS131" s="604"/>
      <c r="AT131" s="604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590"/>
    </row>
    <row r="132" spans="1:56" ht="22.5" customHeight="1" x14ac:dyDescent="0.2">
      <c r="A132" s="109"/>
      <c r="B132" s="110"/>
      <c r="C132" s="1093"/>
      <c r="D132" s="1094"/>
      <c r="E132" s="1094"/>
      <c r="F132" s="1094"/>
      <c r="G132" s="1094"/>
      <c r="H132" s="1094"/>
      <c r="I132" s="1094"/>
      <c r="J132" s="1094"/>
      <c r="K132" s="1094"/>
      <c r="L132" s="1094"/>
      <c r="M132" s="1095"/>
      <c r="N132" s="594"/>
      <c r="O132" s="595"/>
      <c r="P132" s="596"/>
      <c r="Q132" s="594"/>
      <c r="R132" s="595"/>
      <c r="S132" s="596"/>
      <c r="T132" s="411"/>
      <c r="U132" s="412"/>
      <c r="V132" s="413"/>
      <c r="W132" s="414"/>
      <c r="X132" s="412"/>
      <c r="Y132" s="415"/>
      <c r="Z132" s="411"/>
      <c r="AA132" s="412"/>
      <c r="AB132" s="413"/>
      <c r="AC132" s="414"/>
      <c r="AD132" s="412"/>
      <c r="AE132" s="413"/>
      <c r="AF132" s="414"/>
      <c r="AG132" s="412"/>
      <c r="AH132" s="415"/>
      <c r="AI132" s="600"/>
      <c r="AJ132" s="601"/>
      <c r="AK132" s="601"/>
      <c r="AL132" s="601"/>
      <c r="AM132" s="601"/>
      <c r="AN132" s="602"/>
      <c r="AO132" s="108"/>
      <c r="AP132" s="603"/>
      <c r="AQ132" s="604"/>
      <c r="AR132" s="604"/>
      <c r="AS132" s="604"/>
      <c r="AT132" s="604"/>
      <c r="AU132" s="589"/>
      <c r="AV132" s="589"/>
      <c r="AW132" s="589"/>
      <c r="AX132" s="589"/>
      <c r="AY132" s="589"/>
      <c r="AZ132" s="589"/>
      <c r="BA132" s="589"/>
      <c r="BB132" s="589"/>
      <c r="BC132" s="589"/>
      <c r="BD132" s="590"/>
    </row>
    <row r="133" spans="1:56" ht="22.5" customHeight="1" x14ac:dyDescent="0.2">
      <c r="A133" s="109"/>
      <c r="B133" s="110"/>
      <c r="C133" s="1093"/>
      <c r="D133" s="1094"/>
      <c r="E133" s="1094"/>
      <c r="F133" s="1094"/>
      <c r="G133" s="1094"/>
      <c r="H133" s="1094"/>
      <c r="I133" s="1094"/>
      <c r="J133" s="1094"/>
      <c r="K133" s="1094"/>
      <c r="L133" s="1094"/>
      <c r="M133" s="1095"/>
      <c r="N133" s="594"/>
      <c r="O133" s="595"/>
      <c r="P133" s="596"/>
      <c r="Q133" s="594"/>
      <c r="R133" s="595"/>
      <c r="S133" s="596"/>
      <c r="T133" s="411"/>
      <c r="U133" s="412"/>
      <c r="V133" s="413"/>
      <c r="W133" s="414"/>
      <c r="X133" s="412"/>
      <c r="Y133" s="415"/>
      <c r="Z133" s="411"/>
      <c r="AA133" s="412"/>
      <c r="AB133" s="413"/>
      <c r="AC133" s="414"/>
      <c r="AD133" s="412"/>
      <c r="AE133" s="413"/>
      <c r="AF133" s="414"/>
      <c r="AG133" s="412"/>
      <c r="AH133" s="415"/>
      <c r="AI133" s="600"/>
      <c r="AJ133" s="601"/>
      <c r="AK133" s="601"/>
      <c r="AL133" s="601"/>
      <c r="AM133" s="601"/>
      <c r="AN133" s="602"/>
      <c r="AO133" s="108"/>
      <c r="AP133" s="603"/>
      <c r="AQ133" s="604"/>
      <c r="AR133" s="604"/>
      <c r="AS133" s="604"/>
      <c r="AT133" s="604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90"/>
    </row>
    <row r="134" spans="1:56" ht="22.5" customHeight="1" x14ac:dyDescent="0.2">
      <c r="A134" s="109"/>
      <c r="B134" s="110"/>
      <c r="C134" s="1093"/>
      <c r="D134" s="1094"/>
      <c r="E134" s="1094"/>
      <c r="F134" s="1094"/>
      <c r="G134" s="1094"/>
      <c r="H134" s="1094"/>
      <c r="I134" s="1094"/>
      <c r="J134" s="1094"/>
      <c r="K134" s="1094"/>
      <c r="L134" s="1094"/>
      <c r="M134" s="1095"/>
      <c r="N134" s="594"/>
      <c r="O134" s="595"/>
      <c r="P134" s="596"/>
      <c r="Q134" s="594"/>
      <c r="R134" s="595"/>
      <c r="S134" s="596"/>
      <c r="T134" s="411"/>
      <c r="U134" s="412"/>
      <c r="V134" s="413"/>
      <c r="W134" s="414"/>
      <c r="X134" s="412"/>
      <c r="Y134" s="415"/>
      <c r="Z134" s="411"/>
      <c r="AA134" s="412"/>
      <c r="AB134" s="413"/>
      <c r="AC134" s="414"/>
      <c r="AD134" s="412"/>
      <c r="AE134" s="413"/>
      <c r="AF134" s="414"/>
      <c r="AG134" s="412"/>
      <c r="AH134" s="415"/>
      <c r="AI134" s="600"/>
      <c r="AJ134" s="601"/>
      <c r="AK134" s="601"/>
      <c r="AL134" s="601"/>
      <c r="AM134" s="601"/>
      <c r="AN134" s="602"/>
      <c r="AO134" s="108"/>
      <c r="AP134" s="603"/>
      <c r="AQ134" s="604"/>
      <c r="AR134" s="604"/>
      <c r="AS134" s="604"/>
      <c r="AT134" s="604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90"/>
    </row>
    <row r="135" spans="1:56" ht="22.5" customHeight="1" x14ac:dyDescent="0.2">
      <c r="A135" s="109"/>
      <c r="B135" s="110"/>
      <c r="C135" s="1093"/>
      <c r="D135" s="1094"/>
      <c r="E135" s="1094"/>
      <c r="F135" s="1094"/>
      <c r="G135" s="1094"/>
      <c r="H135" s="1094"/>
      <c r="I135" s="1094"/>
      <c r="J135" s="1094"/>
      <c r="K135" s="1094"/>
      <c r="L135" s="1094"/>
      <c r="M135" s="1095"/>
      <c r="N135" s="594"/>
      <c r="O135" s="595"/>
      <c r="P135" s="596"/>
      <c r="Q135" s="594"/>
      <c r="R135" s="595"/>
      <c r="S135" s="596"/>
      <c r="T135" s="411"/>
      <c r="U135" s="412"/>
      <c r="V135" s="413"/>
      <c r="W135" s="414"/>
      <c r="X135" s="412"/>
      <c r="Y135" s="415"/>
      <c r="Z135" s="411"/>
      <c r="AA135" s="412"/>
      <c r="AB135" s="413"/>
      <c r="AC135" s="414"/>
      <c r="AD135" s="412"/>
      <c r="AE135" s="413"/>
      <c r="AF135" s="414"/>
      <c r="AG135" s="412"/>
      <c r="AH135" s="415"/>
      <c r="AI135" s="600"/>
      <c r="AJ135" s="601"/>
      <c r="AK135" s="601"/>
      <c r="AL135" s="601"/>
      <c r="AM135" s="601"/>
      <c r="AN135" s="602"/>
      <c r="AO135" s="108"/>
      <c r="AP135" s="603"/>
      <c r="AQ135" s="604"/>
      <c r="AR135" s="604"/>
      <c r="AS135" s="604"/>
      <c r="AT135" s="604"/>
      <c r="AU135" s="589"/>
      <c r="AV135" s="589"/>
      <c r="AW135" s="589"/>
      <c r="AX135" s="589"/>
      <c r="AY135" s="589"/>
      <c r="AZ135" s="589"/>
      <c r="BA135" s="589"/>
      <c r="BB135" s="589"/>
      <c r="BC135" s="589"/>
      <c r="BD135" s="590"/>
    </row>
    <row r="136" spans="1:56" ht="22.5" customHeight="1" x14ac:dyDescent="0.2">
      <c r="A136" s="109"/>
      <c r="B136" s="110"/>
      <c r="C136" s="1093"/>
      <c r="D136" s="1094"/>
      <c r="E136" s="1094"/>
      <c r="F136" s="1094"/>
      <c r="G136" s="1094"/>
      <c r="H136" s="1094"/>
      <c r="I136" s="1094"/>
      <c r="J136" s="1094"/>
      <c r="K136" s="1094"/>
      <c r="L136" s="1094"/>
      <c r="M136" s="1095"/>
      <c r="N136" s="594"/>
      <c r="O136" s="595"/>
      <c r="P136" s="596"/>
      <c r="Q136" s="594"/>
      <c r="R136" s="595"/>
      <c r="S136" s="596"/>
      <c r="T136" s="411"/>
      <c r="U136" s="412"/>
      <c r="V136" s="413"/>
      <c r="W136" s="414"/>
      <c r="X136" s="412"/>
      <c r="Y136" s="415"/>
      <c r="Z136" s="411"/>
      <c r="AA136" s="412"/>
      <c r="AB136" s="413"/>
      <c r="AC136" s="414"/>
      <c r="AD136" s="412"/>
      <c r="AE136" s="413"/>
      <c r="AF136" s="414"/>
      <c r="AG136" s="412"/>
      <c r="AH136" s="415"/>
      <c r="AI136" s="600"/>
      <c r="AJ136" s="601"/>
      <c r="AK136" s="601"/>
      <c r="AL136" s="601"/>
      <c r="AM136" s="601"/>
      <c r="AN136" s="602"/>
      <c r="AO136" s="108"/>
      <c r="AP136" s="603"/>
      <c r="AQ136" s="604"/>
      <c r="AR136" s="604"/>
      <c r="AS136" s="604"/>
      <c r="AT136" s="604"/>
      <c r="AU136" s="589"/>
      <c r="AV136" s="589"/>
      <c r="AW136" s="589"/>
      <c r="AX136" s="589"/>
      <c r="AY136" s="589"/>
      <c r="AZ136" s="589"/>
      <c r="BA136" s="589"/>
      <c r="BB136" s="589"/>
      <c r="BC136" s="589"/>
      <c r="BD136" s="590"/>
    </row>
    <row r="137" spans="1:56" ht="22.5" customHeight="1" x14ac:dyDescent="0.2">
      <c r="A137" s="109"/>
      <c r="B137" s="110"/>
      <c r="C137" s="1093"/>
      <c r="D137" s="1094"/>
      <c r="E137" s="1094"/>
      <c r="F137" s="1094"/>
      <c r="G137" s="1094"/>
      <c r="H137" s="1094"/>
      <c r="I137" s="1094"/>
      <c r="J137" s="1094"/>
      <c r="K137" s="1094"/>
      <c r="L137" s="1094"/>
      <c r="M137" s="1095"/>
      <c r="N137" s="594"/>
      <c r="O137" s="595"/>
      <c r="P137" s="596"/>
      <c r="Q137" s="594"/>
      <c r="R137" s="595"/>
      <c r="S137" s="596"/>
      <c r="T137" s="411"/>
      <c r="U137" s="412"/>
      <c r="V137" s="413"/>
      <c r="W137" s="414"/>
      <c r="X137" s="412"/>
      <c r="Y137" s="415"/>
      <c r="Z137" s="411"/>
      <c r="AA137" s="412"/>
      <c r="AB137" s="413"/>
      <c r="AC137" s="414"/>
      <c r="AD137" s="412"/>
      <c r="AE137" s="413"/>
      <c r="AF137" s="414"/>
      <c r="AG137" s="412"/>
      <c r="AH137" s="415"/>
      <c r="AI137" s="600"/>
      <c r="AJ137" s="601"/>
      <c r="AK137" s="601"/>
      <c r="AL137" s="601"/>
      <c r="AM137" s="601"/>
      <c r="AN137" s="602"/>
      <c r="AO137" s="108"/>
      <c r="AP137" s="603"/>
      <c r="AQ137" s="604"/>
      <c r="AR137" s="604"/>
      <c r="AS137" s="604"/>
      <c r="AT137" s="604"/>
      <c r="AU137" s="589"/>
      <c r="AV137" s="589"/>
      <c r="AW137" s="589"/>
      <c r="AX137" s="589"/>
      <c r="AY137" s="589"/>
      <c r="AZ137" s="589"/>
      <c r="BA137" s="589"/>
      <c r="BB137" s="589"/>
      <c r="BC137" s="589"/>
      <c r="BD137" s="590"/>
    </row>
    <row r="138" spans="1:56" ht="22.5" customHeight="1" thickBot="1" x14ac:dyDescent="0.25">
      <c r="A138" s="128"/>
      <c r="B138" s="129"/>
      <c r="C138" s="1140"/>
      <c r="D138" s="1141"/>
      <c r="E138" s="1141"/>
      <c r="F138" s="1141"/>
      <c r="G138" s="1141"/>
      <c r="H138" s="1141"/>
      <c r="I138" s="1141"/>
      <c r="J138" s="1141"/>
      <c r="K138" s="1141"/>
      <c r="L138" s="1141"/>
      <c r="M138" s="1142"/>
      <c r="N138" s="1143"/>
      <c r="O138" s="1144"/>
      <c r="P138" s="1145"/>
      <c r="Q138" s="1143"/>
      <c r="R138" s="1144"/>
      <c r="S138" s="1145"/>
      <c r="T138" s="416"/>
      <c r="U138" s="417"/>
      <c r="V138" s="418"/>
      <c r="W138" s="419"/>
      <c r="X138" s="417"/>
      <c r="Y138" s="420"/>
      <c r="Z138" s="416"/>
      <c r="AA138" s="417"/>
      <c r="AB138" s="418"/>
      <c r="AC138" s="419"/>
      <c r="AD138" s="417"/>
      <c r="AE138" s="418"/>
      <c r="AF138" s="419"/>
      <c r="AG138" s="417"/>
      <c r="AH138" s="420"/>
      <c r="AI138" s="617"/>
      <c r="AJ138" s="618"/>
      <c r="AK138" s="618"/>
      <c r="AL138" s="618"/>
      <c r="AM138" s="618"/>
      <c r="AN138" s="619"/>
      <c r="AO138" s="108"/>
      <c r="AP138" s="620"/>
      <c r="AQ138" s="621"/>
      <c r="AR138" s="621"/>
      <c r="AS138" s="621"/>
      <c r="AT138" s="621"/>
      <c r="AU138" s="622"/>
      <c r="AV138" s="622"/>
      <c r="AW138" s="622"/>
      <c r="AX138" s="622"/>
      <c r="AY138" s="622"/>
      <c r="AZ138" s="622"/>
      <c r="BA138" s="622"/>
      <c r="BB138" s="622"/>
      <c r="BC138" s="622"/>
      <c r="BD138" s="623"/>
    </row>
    <row r="139" spans="1:56" ht="22.5" customHeight="1" thickTop="1" thickBot="1" x14ac:dyDescent="0.2">
      <c r="A139" s="60"/>
      <c r="B139" s="130"/>
      <c r="C139" s="1146" t="s">
        <v>161</v>
      </c>
      <c r="D139" s="562"/>
      <c r="E139" s="562"/>
      <c r="F139" s="562"/>
      <c r="G139" s="562"/>
      <c r="H139" s="562"/>
      <c r="I139" s="562"/>
      <c r="J139" s="562"/>
      <c r="K139" s="562"/>
      <c r="L139" s="562"/>
      <c r="M139" s="562"/>
      <c r="N139" s="562"/>
      <c r="O139" s="562"/>
      <c r="P139" s="562"/>
      <c r="Q139" s="562"/>
      <c r="R139" s="562"/>
      <c r="S139" s="562"/>
      <c r="T139" s="562"/>
      <c r="U139" s="562"/>
      <c r="V139" s="562"/>
      <c r="W139" s="562"/>
      <c r="X139" s="562"/>
      <c r="Y139" s="1147"/>
      <c r="Z139" s="429"/>
      <c r="AA139" s="239"/>
      <c r="AB139" s="430"/>
      <c r="AC139" s="431"/>
      <c r="AD139" s="239"/>
      <c r="AE139" s="430"/>
      <c r="AF139" s="431"/>
      <c r="AG139" s="239"/>
      <c r="AH139" s="432"/>
      <c r="AI139" s="1148"/>
      <c r="AJ139" s="477"/>
      <c r="AK139" s="477"/>
      <c r="AL139" s="477"/>
      <c r="AM139" s="477"/>
      <c r="AN139" s="1149"/>
      <c r="BD139" s="131" t="s">
        <v>160</v>
      </c>
    </row>
    <row r="140" spans="1:56" ht="11.25" customHeight="1" thickTop="1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1:56" ht="24" customHeight="1" x14ac:dyDescent="0.2">
      <c r="A141" s="633" t="s">
        <v>171</v>
      </c>
      <c r="B141" s="633"/>
      <c r="C141" s="633"/>
      <c r="D141" s="633"/>
      <c r="E141" s="633"/>
      <c r="F141" s="633"/>
      <c r="G141" s="633"/>
      <c r="H141" s="633"/>
      <c r="I141" s="633"/>
      <c r="J141" s="633"/>
      <c r="Q141" s="574" t="s">
        <v>170</v>
      </c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4"/>
      <c r="AH141" s="126" t="s">
        <v>173</v>
      </c>
      <c r="AI141" s="126"/>
      <c r="AJ141" s="1133"/>
      <c r="AK141" s="1133"/>
      <c r="AL141" s="127" t="s">
        <v>172</v>
      </c>
      <c r="AM141" s="516"/>
      <c r="AN141" s="516"/>
      <c r="AT141" s="575"/>
      <c r="AU141" s="575"/>
      <c r="AV141" s="582"/>
      <c r="AW141" s="582"/>
      <c r="AX141" s="3" t="s">
        <v>158</v>
      </c>
      <c r="AY141" s="582"/>
      <c r="AZ141" s="582"/>
      <c r="BA141" s="3" t="s">
        <v>157</v>
      </c>
      <c r="BB141" s="582"/>
      <c r="BC141" s="582"/>
      <c r="BD141" s="3" t="s">
        <v>156</v>
      </c>
    </row>
    <row r="142" spans="1:56" ht="11.25" customHeight="1" thickBot="1" x14ac:dyDescent="0.25">
      <c r="AC142" s="93"/>
      <c r="AD142" s="93"/>
    </row>
    <row r="143" spans="1:56" ht="23.25" customHeight="1" thickTop="1" x14ac:dyDescent="0.2">
      <c r="A143" s="106" t="s">
        <v>167</v>
      </c>
      <c r="B143" s="235" t="s">
        <v>156</v>
      </c>
      <c r="C143" s="459" t="s">
        <v>166</v>
      </c>
      <c r="D143" s="460"/>
      <c r="E143" s="460"/>
      <c r="F143" s="460"/>
      <c r="G143" s="460"/>
      <c r="H143" s="460"/>
      <c r="I143" s="460"/>
      <c r="J143" s="460"/>
      <c r="K143" s="460"/>
      <c r="L143" s="460"/>
      <c r="M143" s="478"/>
      <c r="N143" s="630" t="s">
        <v>128</v>
      </c>
      <c r="O143" s="631"/>
      <c r="P143" s="632"/>
      <c r="Q143" s="630" t="s">
        <v>165</v>
      </c>
      <c r="R143" s="631"/>
      <c r="S143" s="632"/>
      <c r="T143" s="630" t="s">
        <v>127</v>
      </c>
      <c r="U143" s="631"/>
      <c r="V143" s="631"/>
      <c r="W143" s="631"/>
      <c r="X143" s="631"/>
      <c r="Y143" s="632"/>
      <c r="Z143" s="630" t="s">
        <v>164</v>
      </c>
      <c r="AA143" s="631"/>
      <c r="AB143" s="631"/>
      <c r="AC143" s="631"/>
      <c r="AD143" s="631"/>
      <c r="AE143" s="631"/>
      <c r="AF143" s="631"/>
      <c r="AG143" s="631"/>
      <c r="AH143" s="632"/>
      <c r="AI143" s="459" t="s">
        <v>163</v>
      </c>
      <c r="AJ143" s="460"/>
      <c r="AK143" s="460"/>
      <c r="AL143" s="460"/>
      <c r="AM143" s="460"/>
      <c r="AN143" s="461"/>
      <c r="AO143" s="108"/>
      <c r="AP143" s="624" t="s">
        <v>162</v>
      </c>
      <c r="AQ143" s="625"/>
      <c r="AR143" s="625"/>
      <c r="AS143" s="625"/>
      <c r="AT143" s="625"/>
      <c r="AU143" s="625"/>
      <c r="AV143" s="625"/>
      <c r="AW143" s="625"/>
      <c r="AX143" s="625"/>
      <c r="AY143" s="625"/>
      <c r="AZ143" s="625"/>
      <c r="BA143" s="625"/>
      <c r="BB143" s="625"/>
      <c r="BC143" s="625"/>
      <c r="BD143" s="626"/>
    </row>
    <row r="144" spans="1:56" ht="22.5" customHeight="1" x14ac:dyDescent="0.2">
      <c r="A144" s="109"/>
      <c r="B144" s="110"/>
      <c r="C144" s="1093"/>
      <c r="D144" s="1094"/>
      <c r="E144" s="1094"/>
      <c r="F144" s="1094"/>
      <c r="G144" s="1094"/>
      <c r="H144" s="1094"/>
      <c r="I144" s="1094"/>
      <c r="J144" s="1094"/>
      <c r="K144" s="1094"/>
      <c r="L144" s="1094"/>
      <c r="M144" s="1095"/>
      <c r="N144" s="594"/>
      <c r="O144" s="595"/>
      <c r="P144" s="596"/>
      <c r="Q144" s="594"/>
      <c r="R144" s="595"/>
      <c r="S144" s="596"/>
      <c r="T144" s="411"/>
      <c r="U144" s="412"/>
      <c r="V144" s="413"/>
      <c r="W144" s="414"/>
      <c r="X144" s="412"/>
      <c r="Y144" s="415"/>
      <c r="Z144" s="411"/>
      <c r="AA144" s="412"/>
      <c r="AB144" s="413"/>
      <c r="AC144" s="414"/>
      <c r="AD144" s="412"/>
      <c r="AE144" s="413"/>
      <c r="AF144" s="414"/>
      <c r="AG144" s="412"/>
      <c r="AH144" s="415"/>
      <c r="AI144" s="600"/>
      <c r="AJ144" s="601"/>
      <c r="AK144" s="601"/>
      <c r="AL144" s="601"/>
      <c r="AM144" s="601"/>
      <c r="AN144" s="602"/>
      <c r="AO144" s="108"/>
      <c r="AP144" s="603"/>
      <c r="AQ144" s="604"/>
      <c r="AR144" s="604"/>
      <c r="AS144" s="604"/>
      <c r="AT144" s="604"/>
      <c r="AU144" s="589"/>
      <c r="AV144" s="589"/>
      <c r="AW144" s="589"/>
      <c r="AX144" s="589"/>
      <c r="AY144" s="589"/>
      <c r="AZ144" s="589"/>
      <c r="BA144" s="589"/>
      <c r="BB144" s="589"/>
      <c r="BC144" s="589"/>
      <c r="BD144" s="590"/>
    </row>
    <row r="145" spans="1:56" ht="22.5" customHeight="1" x14ac:dyDescent="0.2">
      <c r="A145" s="109"/>
      <c r="B145" s="110"/>
      <c r="C145" s="1093"/>
      <c r="D145" s="1094"/>
      <c r="E145" s="1094"/>
      <c r="F145" s="1094"/>
      <c r="G145" s="1094"/>
      <c r="H145" s="1094"/>
      <c r="I145" s="1094"/>
      <c r="J145" s="1094"/>
      <c r="K145" s="1094"/>
      <c r="L145" s="1094"/>
      <c r="M145" s="1095"/>
      <c r="N145" s="594"/>
      <c r="O145" s="595"/>
      <c r="P145" s="596"/>
      <c r="Q145" s="594"/>
      <c r="R145" s="595"/>
      <c r="S145" s="596"/>
      <c r="T145" s="411"/>
      <c r="U145" s="412"/>
      <c r="V145" s="413"/>
      <c r="W145" s="414"/>
      <c r="X145" s="412"/>
      <c r="Y145" s="415"/>
      <c r="Z145" s="411"/>
      <c r="AA145" s="412"/>
      <c r="AB145" s="413"/>
      <c r="AC145" s="414"/>
      <c r="AD145" s="412"/>
      <c r="AE145" s="413"/>
      <c r="AF145" s="414"/>
      <c r="AG145" s="412"/>
      <c r="AH145" s="415"/>
      <c r="AI145" s="600"/>
      <c r="AJ145" s="601"/>
      <c r="AK145" s="601"/>
      <c r="AL145" s="601"/>
      <c r="AM145" s="601"/>
      <c r="AN145" s="602"/>
      <c r="AO145" s="108"/>
      <c r="AP145" s="603"/>
      <c r="AQ145" s="604"/>
      <c r="AR145" s="604"/>
      <c r="AS145" s="604"/>
      <c r="AT145" s="604"/>
      <c r="AU145" s="589"/>
      <c r="AV145" s="589"/>
      <c r="AW145" s="589"/>
      <c r="AX145" s="589"/>
      <c r="AY145" s="589"/>
      <c r="AZ145" s="589"/>
      <c r="BA145" s="589"/>
      <c r="BB145" s="589"/>
      <c r="BC145" s="589"/>
      <c r="BD145" s="590"/>
    </row>
    <row r="146" spans="1:56" ht="22.5" customHeight="1" x14ac:dyDescent="0.2">
      <c r="A146" s="109"/>
      <c r="B146" s="110"/>
      <c r="C146" s="1093"/>
      <c r="D146" s="1094"/>
      <c r="E146" s="1094"/>
      <c r="F146" s="1094"/>
      <c r="G146" s="1094"/>
      <c r="H146" s="1094"/>
      <c r="I146" s="1094"/>
      <c r="J146" s="1094"/>
      <c r="K146" s="1094"/>
      <c r="L146" s="1094"/>
      <c r="M146" s="1095"/>
      <c r="N146" s="594"/>
      <c r="O146" s="595"/>
      <c r="P146" s="596"/>
      <c r="Q146" s="594"/>
      <c r="R146" s="595"/>
      <c r="S146" s="596"/>
      <c r="T146" s="411"/>
      <c r="U146" s="412"/>
      <c r="V146" s="413"/>
      <c r="W146" s="414"/>
      <c r="X146" s="412"/>
      <c r="Y146" s="415"/>
      <c r="Z146" s="411"/>
      <c r="AA146" s="412"/>
      <c r="AB146" s="413"/>
      <c r="AC146" s="414"/>
      <c r="AD146" s="412"/>
      <c r="AE146" s="413"/>
      <c r="AF146" s="414"/>
      <c r="AG146" s="412"/>
      <c r="AH146" s="415"/>
      <c r="AI146" s="600"/>
      <c r="AJ146" s="601"/>
      <c r="AK146" s="601"/>
      <c r="AL146" s="601"/>
      <c r="AM146" s="601"/>
      <c r="AN146" s="602"/>
      <c r="AO146" s="108"/>
      <c r="AP146" s="603"/>
      <c r="AQ146" s="604"/>
      <c r="AR146" s="604"/>
      <c r="AS146" s="604"/>
      <c r="AT146" s="604"/>
      <c r="AU146" s="589"/>
      <c r="AV146" s="589"/>
      <c r="AW146" s="589"/>
      <c r="AX146" s="589"/>
      <c r="AY146" s="589"/>
      <c r="AZ146" s="589"/>
      <c r="BA146" s="589"/>
      <c r="BB146" s="589"/>
      <c r="BC146" s="589"/>
      <c r="BD146" s="590"/>
    </row>
    <row r="147" spans="1:56" ht="22.5" customHeight="1" x14ac:dyDescent="0.2">
      <c r="A147" s="109"/>
      <c r="B147" s="110"/>
      <c r="C147" s="1093"/>
      <c r="D147" s="1094"/>
      <c r="E147" s="1094"/>
      <c r="F147" s="1094"/>
      <c r="G147" s="1094"/>
      <c r="H147" s="1094"/>
      <c r="I147" s="1094"/>
      <c r="J147" s="1094"/>
      <c r="K147" s="1094"/>
      <c r="L147" s="1094"/>
      <c r="M147" s="1095"/>
      <c r="N147" s="594"/>
      <c r="O147" s="595"/>
      <c r="P147" s="596"/>
      <c r="Q147" s="594"/>
      <c r="R147" s="595"/>
      <c r="S147" s="596"/>
      <c r="T147" s="411"/>
      <c r="U147" s="412"/>
      <c r="V147" s="413"/>
      <c r="W147" s="414"/>
      <c r="X147" s="412"/>
      <c r="Y147" s="415"/>
      <c r="Z147" s="411"/>
      <c r="AA147" s="412"/>
      <c r="AB147" s="413"/>
      <c r="AC147" s="414"/>
      <c r="AD147" s="412"/>
      <c r="AE147" s="413"/>
      <c r="AF147" s="414"/>
      <c r="AG147" s="412"/>
      <c r="AH147" s="415"/>
      <c r="AI147" s="600"/>
      <c r="AJ147" s="601"/>
      <c r="AK147" s="601"/>
      <c r="AL147" s="601"/>
      <c r="AM147" s="601"/>
      <c r="AN147" s="602"/>
      <c r="AO147" s="108"/>
      <c r="AP147" s="603"/>
      <c r="AQ147" s="604"/>
      <c r="AR147" s="604"/>
      <c r="AS147" s="604"/>
      <c r="AT147" s="604"/>
      <c r="AU147" s="589"/>
      <c r="AV147" s="589"/>
      <c r="AW147" s="589"/>
      <c r="AX147" s="589"/>
      <c r="AY147" s="589"/>
      <c r="AZ147" s="589"/>
      <c r="BA147" s="589"/>
      <c r="BB147" s="589"/>
      <c r="BC147" s="589"/>
      <c r="BD147" s="590"/>
    </row>
    <row r="148" spans="1:56" ht="22.5" customHeight="1" x14ac:dyDescent="0.2">
      <c r="A148" s="109"/>
      <c r="B148" s="110"/>
      <c r="C148" s="1093"/>
      <c r="D148" s="1094"/>
      <c r="E148" s="1094"/>
      <c r="F148" s="1094"/>
      <c r="G148" s="1094"/>
      <c r="H148" s="1094"/>
      <c r="I148" s="1094"/>
      <c r="J148" s="1094"/>
      <c r="K148" s="1094"/>
      <c r="L148" s="1094"/>
      <c r="M148" s="1095"/>
      <c r="N148" s="594"/>
      <c r="O148" s="595"/>
      <c r="P148" s="596"/>
      <c r="Q148" s="594"/>
      <c r="R148" s="595"/>
      <c r="S148" s="596"/>
      <c r="T148" s="411"/>
      <c r="U148" s="412"/>
      <c r="V148" s="413"/>
      <c r="W148" s="414"/>
      <c r="X148" s="412"/>
      <c r="Y148" s="415"/>
      <c r="Z148" s="411"/>
      <c r="AA148" s="412"/>
      <c r="AB148" s="413"/>
      <c r="AC148" s="414"/>
      <c r="AD148" s="412"/>
      <c r="AE148" s="413"/>
      <c r="AF148" s="414"/>
      <c r="AG148" s="412"/>
      <c r="AH148" s="415"/>
      <c r="AI148" s="600"/>
      <c r="AJ148" s="601"/>
      <c r="AK148" s="601"/>
      <c r="AL148" s="601"/>
      <c r="AM148" s="601"/>
      <c r="AN148" s="602"/>
      <c r="AO148" s="108"/>
      <c r="AP148" s="603"/>
      <c r="AQ148" s="604"/>
      <c r="AR148" s="604"/>
      <c r="AS148" s="604"/>
      <c r="AT148" s="604"/>
      <c r="AU148" s="589"/>
      <c r="AV148" s="589"/>
      <c r="AW148" s="589"/>
      <c r="AX148" s="589"/>
      <c r="AY148" s="589"/>
      <c r="AZ148" s="589"/>
      <c r="BA148" s="589"/>
      <c r="BB148" s="589"/>
      <c r="BC148" s="589"/>
      <c r="BD148" s="590"/>
    </row>
    <row r="149" spans="1:56" ht="22.5" customHeight="1" x14ac:dyDescent="0.2">
      <c r="A149" s="109"/>
      <c r="B149" s="110"/>
      <c r="C149" s="1093"/>
      <c r="D149" s="1094"/>
      <c r="E149" s="1094"/>
      <c r="F149" s="1094"/>
      <c r="G149" s="1094"/>
      <c r="H149" s="1094"/>
      <c r="I149" s="1094"/>
      <c r="J149" s="1094"/>
      <c r="K149" s="1094"/>
      <c r="L149" s="1094"/>
      <c r="M149" s="1095"/>
      <c r="N149" s="594"/>
      <c r="O149" s="595"/>
      <c r="P149" s="596"/>
      <c r="Q149" s="594"/>
      <c r="R149" s="595"/>
      <c r="S149" s="596"/>
      <c r="T149" s="411"/>
      <c r="U149" s="412"/>
      <c r="V149" s="413"/>
      <c r="W149" s="414"/>
      <c r="X149" s="412"/>
      <c r="Y149" s="415"/>
      <c r="Z149" s="411"/>
      <c r="AA149" s="412"/>
      <c r="AB149" s="413"/>
      <c r="AC149" s="414"/>
      <c r="AD149" s="412"/>
      <c r="AE149" s="413"/>
      <c r="AF149" s="414"/>
      <c r="AG149" s="412"/>
      <c r="AH149" s="415"/>
      <c r="AI149" s="600"/>
      <c r="AJ149" s="601"/>
      <c r="AK149" s="601"/>
      <c r="AL149" s="601"/>
      <c r="AM149" s="601"/>
      <c r="AN149" s="602"/>
      <c r="AO149" s="108"/>
      <c r="AP149" s="603"/>
      <c r="AQ149" s="604"/>
      <c r="AR149" s="604"/>
      <c r="AS149" s="604"/>
      <c r="AT149" s="604"/>
      <c r="AU149" s="589"/>
      <c r="AV149" s="589"/>
      <c r="AW149" s="589"/>
      <c r="AX149" s="589"/>
      <c r="AY149" s="589"/>
      <c r="AZ149" s="589"/>
      <c r="BA149" s="589"/>
      <c r="BB149" s="589"/>
      <c r="BC149" s="589"/>
      <c r="BD149" s="590"/>
    </row>
    <row r="150" spans="1:56" ht="22.5" customHeight="1" x14ac:dyDescent="0.2">
      <c r="A150" s="109"/>
      <c r="B150" s="110"/>
      <c r="C150" s="1093"/>
      <c r="D150" s="1094"/>
      <c r="E150" s="1094"/>
      <c r="F150" s="1094"/>
      <c r="G150" s="1094"/>
      <c r="H150" s="1094"/>
      <c r="I150" s="1094"/>
      <c r="J150" s="1094"/>
      <c r="K150" s="1094"/>
      <c r="L150" s="1094"/>
      <c r="M150" s="1095"/>
      <c r="N150" s="594"/>
      <c r="O150" s="595"/>
      <c r="P150" s="596"/>
      <c r="Q150" s="594"/>
      <c r="R150" s="595"/>
      <c r="S150" s="596"/>
      <c r="T150" s="411"/>
      <c r="U150" s="412"/>
      <c r="V150" s="413"/>
      <c r="W150" s="414"/>
      <c r="X150" s="412"/>
      <c r="Y150" s="415"/>
      <c r="Z150" s="411"/>
      <c r="AA150" s="412"/>
      <c r="AB150" s="413"/>
      <c r="AC150" s="414"/>
      <c r="AD150" s="412"/>
      <c r="AE150" s="413"/>
      <c r="AF150" s="414"/>
      <c r="AG150" s="412"/>
      <c r="AH150" s="415"/>
      <c r="AI150" s="600"/>
      <c r="AJ150" s="601"/>
      <c r="AK150" s="601"/>
      <c r="AL150" s="601"/>
      <c r="AM150" s="601"/>
      <c r="AN150" s="602"/>
      <c r="AO150" s="108"/>
      <c r="AP150" s="603"/>
      <c r="AQ150" s="604"/>
      <c r="AR150" s="604"/>
      <c r="AS150" s="604"/>
      <c r="AT150" s="604"/>
      <c r="AU150" s="589"/>
      <c r="AV150" s="589"/>
      <c r="AW150" s="589"/>
      <c r="AX150" s="589"/>
      <c r="AY150" s="589"/>
      <c r="AZ150" s="589"/>
      <c r="BA150" s="589"/>
      <c r="BB150" s="589"/>
      <c r="BC150" s="589"/>
      <c r="BD150" s="590"/>
    </row>
    <row r="151" spans="1:56" ht="22.5" customHeight="1" x14ac:dyDescent="0.2">
      <c r="A151" s="109"/>
      <c r="B151" s="110"/>
      <c r="C151" s="1093"/>
      <c r="D151" s="1094"/>
      <c r="E151" s="1094"/>
      <c r="F151" s="1094"/>
      <c r="G151" s="1094"/>
      <c r="H151" s="1094"/>
      <c r="I151" s="1094"/>
      <c r="J151" s="1094"/>
      <c r="K151" s="1094"/>
      <c r="L151" s="1094"/>
      <c r="M151" s="1095"/>
      <c r="N151" s="594"/>
      <c r="O151" s="595"/>
      <c r="P151" s="596"/>
      <c r="Q151" s="594"/>
      <c r="R151" s="595"/>
      <c r="S151" s="596"/>
      <c r="T151" s="411"/>
      <c r="U151" s="412"/>
      <c r="V151" s="413"/>
      <c r="W151" s="414"/>
      <c r="X151" s="412"/>
      <c r="Y151" s="415"/>
      <c r="Z151" s="411"/>
      <c r="AA151" s="412"/>
      <c r="AB151" s="413"/>
      <c r="AC151" s="414"/>
      <c r="AD151" s="412"/>
      <c r="AE151" s="413"/>
      <c r="AF151" s="414"/>
      <c r="AG151" s="412"/>
      <c r="AH151" s="415"/>
      <c r="AI151" s="600"/>
      <c r="AJ151" s="601"/>
      <c r="AK151" s="601"/>
      <c r="AL151" s="601"/>
      <c r="AM151" s="601"/>
      <c r="AN151" s="602"/>
      <c r="AO151" s="108"/>
      <c r="AP151" s="603"/>
      <c r="AQ151" s="604"/>
      <c r="AR151" s="604"/>
      <c r="AS151" s="604"/>
      <c r="AT151" s="604"/>
      <c r="AU151" s="589"/>
      <c r="AV151" s="589"/>
      <c r="AW151" s="589"/>
      <c r="AX151" s="589"/>
      <c r="AY151" s="589"/>
      <c r="AZ151" s="589"/>
      <c r="BA151" s="589"/>
      <c r="BB151" s="589"/>
      <c r="BC151" s="589"/>
      <c r="BD151" s="590"/>
    </row>
    <row r="152" spans="1:56" ht="22.5" customHeight="1" x14ac:dyDescent="0.2">
      <c r="A152" s="109"/>
      <c r="B152" s="110"/>
      <c r="C152" s="1093"/>
      <c r="D152" s="1094"/>
      <c r="E152" s="1094"/>
      <c r="F152" s="1094"/>
      <c r="G152" s="1094"/>
      <c r="H152" s="1094"/>
      <c r="I152" s="1094"/>
      <c r="J152" s="1094"/>
      <c r="K152" s="1094"/>
      <c r="L152" s="1094"/>
      <c r="M152" s="1095"/>
      <c r="N152" s="594"/>
      <c r="O152" s="595"/>
      <c r="P152" s="596"/>
      <c r="Q152" s="594"/>
      <c r="R152" s="595"/>
      <c r="S152" s="596"/>
      <c r="T152" s="411"/>
      <c r="U152" s="412"/>
      <c r="V152" s="413"/>
      <c r="W152" s="414"/>
      <c r="X152" s="412"/>
      <c r="Y152" s="415"/>
      <c r="Z152" s="411"/>
      <c r="AA152" s="412"/>
      <c r="AB152" s="413"/>
      <c r="AC152" s="414"/>
      <c r="AD152" s="412"/>
      <c r="AE152" s="413"/>
      <c r="AF152" s="414"/>
      <c r="AG152" s="412"/>
      <c r="AH152" s="415"/>
      <c r="AI152" s="600"/>
      <c r="AJ152" s="601"/>
      <c r="AK152" s="601"/>
      <c r="AL152" s="601"/>
      <c r="AM152" s="601"/>
      <c r="AN152" s="602"/>
      <c r="AO152" s="108"/>
      <c r="AP152" s="603"/>
      <c r="AQ152" s="604"/>
      <c r="AR152" s="604"/>
      <c r="AS152" s="604"/>
      <c r="AT152" s="604"/>
      <c r="AU152" s="589"/>
      <c r="AV152" s="589"/>
      <c r="AW152" s="589"/>
      <c r="AX152" s="589"/>
      <c r="AY152" s="589"/>
      <c r="AZ152" s="589"/>
      <c r="BA152" s="589"/>
      <c r="BB152" s="589"/>
      <c r="BC152" s="589"/>
      <c r="BD152" s="590"/>
    </row>
    <row r="153" spans="1:56" ht="22.5" customHeight="1" x14ac:dyDescent="0.2">
      <c r="A153" s="109"/>
      <c r="B153" s="110"/>
      <c r="C153" s="1093"/>
      <c r="D153" s="1094"/>
      <c r="E153" s="1094"/>
      <c r="F153" s="1094"/>
      <c r="G153" s="1094"/>
      <c r="H153" s="1094"/>
      <c r="I153" s="1094"/>
      <c r="J153" s="1094"/>
      <c r="K153" s="1094"/>
      <c r="L153" s="1094"/>
      <c r="M153" s="1095"/>
      <c r="N153" s="594"/>
      <c r="O153" s="595"/>
      <c r="P153" s="596"/>
      <c r="Q153" s="594"/>
      <c r="R153" s="595"/>
      <c r="S153" s="596"/>
      <c r="T153" s="411"/>
      <c r="U153" s="412"/>
      <c r="V153" s="413"/>
      <c r="W153" s="414"/>
      <c r="X153" s="412"/>
      <c r="Y153" s="415"/>
      <c r="Z153" s="411"/>
      <c r="AA153" s="412"/>
      <c r="AB153" s="413"/>
      <c r="AC153" s="414"/>
      <c r="AD153" s="412"/>
      <c r="AE153" s="413"/>
      <c r="AF153" s="414"/>
      <c r="AG153" s="412"/>
      <c r="AH153" s="415"/>
      <c r="AI153" s="600"/>
      <c r="AJ153" s="601"/>
      <c r="AK153" s="601"/>
      <c r="AL153" s="601"/>
      <c r="AM153" s="601"/>
      <c r="AN153" s="602"/>
      <c r="AO153" s="108"/>
      <c r="AP153" s="603"/>
      <c r="AQ153" s="604"/>
      <c r="AR153" s="604"/>
      <c r="AS153" s="604"/>
      <c r="AT153" s="604"/>
      <c r="AU153" s="589"/>
      <c r="AV153" s="589"/>
      <c r="AW153" s="589"/>
      <c r="AX153" s="589"/>
      <c r="AY153" s="589"/>
      <c r="AZ153" s="589"/>
      <c r="BA153" s="589"/>
      <c r="BB153" s="589"/>
      <c r="BC153" s="589"/>
      <c r="BD153" s="590"/>
    </row>
    <row r="154" spans="1:56" ht="22.5" customHeight="1" x14ac:dyDescent="0.2">
      <c r="A154" s="109"/>
      <c r="B154" s="110"/>
      <c r="C154" s="1093"/>
      <c r="D154" s="1094"/>
      <c r="E154" s="1094"/>
      <c r="F154" s="1094"/>
      <c r="G154" s="1094"/>
      <c r="H154" s="1094"/>
      <c r="I154" s="1094"/>
      <c r="J154" s="1094"/>
      <c r="K154" s="1094"/>
      <c r="L154" s="1094"/>
      <c r="M154" s="1095"/>
      <c r="N154" s="594"/>
      <c r="O154" s="595"/>
      <c r="P154" s="596"/>
      <c r="Q154" s="594"/>
      <c r="R154" s="595"/>
      <c r="S154" s="596"/>
      <c r="T154" s="411"/>
      <c r="U154" s="412"/>
      <c r="V154" s="413"/>
      <c r="W154" s="414"/>
      <c r="X154" s="412"/>
      <c r="Y154" s="415"/>
      <c r="Z154" s="411"/>
      <c r="AA154" s="412"/>
      <c r="AB154" s="413"/>
      <c r="AC154" s="414"/>
      <c r="AD154" s="412"/>
      <c r="AE154" s="413"/>
      <c r="AF154" s="414"/>
      <c r="AG154" s="412"/>
      <c r="AH154" s="415"/>
      <c r="AI154" s="600"/>
      <c r="AJ154" s="601"/>
      <c r="AK154" s="601"/>
      <c r="AL154" s="601"/>
      <c r="AM154" s="601"/>
      <c r="AN154" s="602"/>
      <c r="AO154" s="108"/>
      <c r="AP154" s="603"/>
      <c r="AQ154" s="604"/>
      <c r="AR154" s="604"/>
      <c r="AS154" s="604"/>
      <c r="AT154" s="604"/>
      <c r="AU154" s="589"/>
      <c r="AV154" s="589"/>
      <c r="AW154" s="589"/>
      <c r="AX154" s="589"/>
      <c r="AY154" s="589"/>
      <c r="AZ154" s="589"/>
      <c r="BA154" s="589"/>
      <c r="BB154" s="589"/>
      <c r="BC154" s="589"/>
      <c r="BD154" s="590"/>
    </row>
    <row r="155" spans="1:56" ht="22.5" customHeight="1" x14ac:dyDescent="0.2">
      <c r="A155" s="109"/>
      <c r="B155" s="110"/>
      <c r="C155" s="1093"/>
      <c r="D155" s="1094"/>
      <c r="E155" s="1094"/>
      <c r="F155" s="1094"/>
      <c r="G155" s="1094"/>
      <c r="H155" s="1094"/>
      <c r="I155" s="1094"/>
      <c r="J155" s="1094"/>
      <c r="K155" s="1094"/>
      <c r="L155" s="1094"/>
      <c r="M155" s="1095"/>
      <c r="N155" s="594"/>
      <c r="O155" s="595"/>
      <c r="P155" s="596"/>
      <c r="Q155" s="594"/>
      <c r="R155" s="595"/>
      <c r="S155" s="596"/>
      <c r="T155" s="411"/>
      <c r="U155" s="412"/>
      <c r="V155" s="413"/>
      <c r="W155" s="414"/>
      <c r="X155" s="412"/>
      <c r="Y155" s="415"/>
      <c r="Z155" s="411"/>
      <c r="AA155" s="412"/>
      <c r="AB155" s="413"/>
      <c r="AC155" s="414"/>
      <c r="AD155" s="412"/>
      <c r="AE155" s="413"/>
      <c r="AF155" s="414"/>
      <c r="AG155" s="412"/>
      <c r="AH155" s="415"/>
      <c r="AI155" s="600"/>
      <c r="AJ155" s="601"/>
      <c r="AK155" s="601"/>
      <c r="AL155" s="601"/>
      <c r="AM155" s="601"/>
      <c r="AN155" s="602"/>
      <c r="AO155" s="108"/>
      <c r="AP155" s="603"/>
      <c r="AQ155" s="604"/>
      <c r="AR155" s="604"/>
      <c r="AS155" s="604"/>
      <c r="AT155" s="604"/>
      <c r="AU155" s="589"/>
      <c r="AV155" s="589"/>
      <c r="AW155" s="589"/>
      <c r="AX155" s="589"/>
      <c r="AY155" s="589"/>
      <c r="AZ155" s="589"/>
      <c r="BA155" s="589"/>
      <c r="BB155" s="589"/>
      <c r="BC155" s="589"/>
      <c r="BD155" s="590"/>
    </row>
    <row r="156" spans="1:56" ht="22.5" customHeight="1" x14ac:dyDescent="0.2">
      <c r="A156" s="109"/>
      <c r="B156" s="110"/>
      <c r="C156" s="1093"/>
      <c r="D156" s="1094"/>
      <c r="E156" s="1094"/>
      <c r="F156" s="1094"/>
      <c r="G156" s="1094"/>
      <c r="H156" s="1094"/>
      <c r="I156" s="1094"/>
      <c r="J156" s="1094"/>
      <c r="K156" s="1094"/>
      <c r="L156" s="1094"/>
      <c r="M156" s="1095"/>
      <c r="N156" s="594"/>
      <c r="O156" s="595"/>
      <c r="P156" s="596"/>
      <c r="Q156" s="594"/>
      <c r="R156" s="595"/>
      <c r="S156" s="596"/>
      <c r="T156" s="411"/>
      <c r="U156" s="412"/>
      <c r="V156" s="413"/>
      <c r="W156" s="414"/>
      <c r="X156" s="412"/>
      <c r="Y156" s="415"/>
      <c r="Z156" s="411"/>
      <c r="AA156" s="412"/>
      <c r="AB156" s="413"/>
      <c r="AC156" s="414"/>
      <c r="AD156" s="412"/>
      <c r="AE156" s="413"/>
      <c r="AF156" s="414"/>
      <c r="AG156" s="412"/>
      <c r="AH156" s="415"/>
      <c r="AI156" s="600"/>
      <c r="AJ156" s="601"/>
      <c r="AK156" s="601"/>
      <c r="AL156" s="601"/>
      <c r="AM156" s="601"/>
      <c r="AN156" s="602"/>
      <c r="AO156" s="108"/>
      <c r="AP156" s="603"/>
      <c r="AQ156" s="604"/>
      <c r="AR156" s="604"/>
      <c r="AS156" s="604"/>
      <c r="AT156" s="604"/>
      <c r="AU156" s="589"/>
      <c r="AV156" s="589"/>
      <c r="AW156" s="589"/>
      <c r="AX156" s="589"/>
      <c r="AY156" s="589"/>
      <c r="AZ156" s="589"/>
      <c r="BA156" s="589"/>
      <c r="BB156" s="589"/>
      <c r="BC156" s="589"/>
      <c r="BD156" s="590"/>
    </row>
    <row r="157" spans="1:56" ht="22.5" customHeight="1" x14ac:dyDescent="0.2">
      <c r="A157" s="109"/>
      <c r="B157" s="110"/>
      <c r="C157" s="1093"/>
      <c r="D157" s="1094"/>
      <c r="E157" s="1094"/>
      <c r="F157" s="1094"/>
      <c r="G157" s="1094"/>
      <c r="H157" s="1094"/>
      <c r="I157" s="1094"/>
      <c r="J157" s="1094"/>
      <c r="K157" s="1094"/>
      <c r="L157" s="1094"/>
      <c r="M157" s="1095"/>
      <c r="N157" s="594"/>
      <c r="O157" s="595"/>
      <c r="P157" s="596"/>
      <c r="Q157" s="594"/>
      <c r="R157" s="595"/>
      <c r="S157" s="596"/>
      <c r="T157" s="411"/>
      <c r="U157" s="412"/>
      <c r="V157" s="413"/>
      <c r="W157" s="414"/>
      <c r="X157" s="412"/>
      <c r="Y157" s="415"/>
      <c r="Z157" s="411"/>
      <c r="AA157" s="412"/>
      <c r="AB157" s="413"/>
      <c r="AC157" s="414"/>
      <c r="AD157" s="412"/>
      <c r="AE157" s="413"/>
      <c r="AF157" s="414"/>
      <c r="AG157" s="412"/>
      <c r="AH157" s="415"/>
      <c r="AI157" s="600"/>
      <c r="AJ157" s="601"/>
      <c r="AK157" s="601"/>
      <c r="AL157" s="601"/>
      <c r="AM157" s="601"/>
      <c r="AN157" s="602"/>
      <c r="AO157" s="108"/>
      <c r="AP157" s="603"/>
      <c r="AQ157" s="604"/>
      <c r="AR157" s="604"/>
      <c r="AS157" s="604"/>
      <c r="AT157" s="604"/>
      <c r="AU157" s="589"/>
      <c r="AV157" s="589"/>
      <c r="AW157" s="589"/>
      <c r="AX157" s="589"/>
      <c r="AY157" s="589"/>
      <c r="AZ157" s="589"/>
      <c r="BA157" s="589"/>
      <c r="BB157" s="589"/>
      <c r="BC157" s="589"/>
      <c r="BD157" s="590"/>
    </row>
    <row r="158" spans="1:56" ht="22.5" customHeight="1" x14ac:dyDescent="0.2">
      <c r="A158" s="109"/>
      <c r="B158" s="110"/>
      <c r="C158" s="1093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5"/>
      <c r="N158" s="594"/>
      <c r="O158" s="595"/>
      <c r="P158" s="596"/>
      <c r="Q158" s="594"/>
      <c r="R158" s="595"/>
      <c r="S158" s="596"/>
      <c r="T158" s="411"/>
      <c r="U158" s="412"/>
      <c r="V158" s="413"/>
      <c r="W158" s="414"/>
      <c r="X158" s="412"/>
      <c r="Y158" s="415"/>
      <c r="Z158" s="411"/>
      <c r="AA158" s="412"/>
      <c r="AB158" s="413"/>
      <c r="AC158" s="414"/>
      <c r="AD158" s="412"/>
      <c r="AE158" s="413"/>
      <c r="AF158" s="414"/>
      <c r="AG158" s="412"/>
      <c r="AH158" s="415"/>
      <c r="AI158" s="600"/>
      <c r="AJ158" s="601"/>
      <c r="AK158" s="601"/>
      <c r="AL158" s="601"/>
      <c r="AM158" s="601"/>
      <c r="AN158" s="602"/>
      <c r="AO158" s="108"/>
      <c r="AP158" s="603"/>
      <c r="AQ158" s="604"/>
      <c r="AR158" s="604"/>
      <c r="AS158" s="604"/>
      <c r="AT158" s="604"/>
      <c r="AU158" s="589"/>
      <c r="AV158" s="589"/>
      <c r="AW158" s="589"/>
      <c r="AX158" s="589"/>
      <c r="AY158" s="589"/>
      <c r="AZ158" s="589"/>
      <c r="BA158" s="589"/>
      <c r="BB158" s="589"/>
      <c r="BC158" s="589"/>
      <c r="BD158" s="590"/>
    </row>
    <row r="159" spans="1:56" ht="22.5" customHeight="1" x14ac:dyDescent="0.2">
      <c r="A159" s="109"/>
      <c r="B159" s="110"/>
      <c r="C159" s="1093"/>
      <c r="D159" s="1094"/>
      <c r="E159" s="1094"/>
      <c r="F159" s="1094"/>
      <c r="G159" s="1094"/>
      <c r="H159" s="1094"/>
      <c r="I159" s="1094"/>
      <c r="J159" s="1094"/>
      <c r="K159" s="1094"/>
      <c r="L159" s="1094"/>
      <c r="M159" s="1095"/>
      <c r="N159" s="594"/>
      <c r="O159" s="595"/>
      <c r="P159" s="596"/>
      <c r="Q159" s="594"/>
      <c r="R159" s="595"/>
      <c r="S159" s="596"/>
      <c r="T159" s="411"/>
      <c r="U159" s="412"/>
      <c r="V159" s="413"/>
      <c r="W159" s="414"/>
      <c r="X159" s="412"/>
      <c r="Y159" s="415"/>
      <c r="Z159" s="411"/>
      <c r="AA159" s="412"/>
      <c r="AB159" s="413"/>
      <c r="AC159" s="414"/>
      <c r="AD159" s="412"/>
      <c r="AE159" s="413"/>
      <c r="AF159" s="414"/>
      <c r="AG159" s="412"/>
      <c r="AH159" s="415"/>
      <c r="AI159" s="600"/>
      <c r="AJ159" s="601"/>
      <c r="AK159" s="601"/>
      <c r="AL159" s="601"/>
      <c r="AM159" s="601"/>
      <c r="AN159" s="602"/>
      <c r="AO159" s="108"/>
      <c r="AP159" s="603"/>
      <c r="AQ159" s="604"/>
      <c r="AR159" s="604"/>
      <c r="AS159" s="604"/>
      <c r="AT159" s="604"/>
      <c r="AU159" s="589"/>
      <c r="AV159" s="589"/>
      <c r="AW159" s="589"/>
      <c r="AX159" s="589"/>
      <c r="AY159" s="589"/>
      <c r="AZ159" s="589"/>
      <c r="BA159" s="589"/>
      <c r="BB159" s="589"/>
      <c r="BC159" s="589"/>
      <c r="BD159" s="590"/>
    </row>
    <row r="160" spans="1:56" ht="22.5" customHeight="1" x14ac:dyDescent="0.2">
      <c r="A160" s="109"/>
      <c r="B160" s="110"/>
      <c r="C160" s="1093"/>
      <c r="D160" s="1094"/>
      <c r="E160" s="1094"/>
      <c r="F160" s="1094"/>
      <c r="G160" s="1094"/>
      <c r="H160" s="1094"/>
      <c r="I160" s="1094"/>
      <c r="J160" s="1094"/>
      <c r="K160" s="1094"/>
      <c r="L160" s="1094"/>
      <c r="M160" s="1095"/>
      <c r="N160" s="594"/>
      <c r="O160" s="595"/>
      <c r="P160" s="596"/>
      <c r="Q160" s="594"/>
      <c r="R160" s="595"/>
      <c r="S160" s="596"/>
      <c r="T160" s="411"/>
      <c r="U160" s="412"/>
      <c r="V160" s="413"/>
      <c r="W160" s="414"/>
      <c r="X160" s="412"/>
      <c r="Y160" s="415"/>
      <c r="Z160" s="411"/>
      <c r="AA160" s="412"/>
      <c r="AB160" s="413"/>
      <c r="AC160" s="414"/>
      <c r="AD160" s="412"/>
      <c r="AE160" s="413"/>
      <c r="AF160" s="414"/>
      <c r="AG160" s="412"/>
      <c r="AH160" s="415"/>
      <c r="AI160" s="600"/>
      <c r="AJ160" s="601"/>
      <c r="AK160" s="601"/>
      <c r="AL160" s="601"/>
      <c r="AM160" s="601"/>
      <c r="AN160" s="602"/>
      <c r="AO160" s="108"/>
      <c r="AP160" s="603"/>
      <c r="AQ160" s="604"/>
      <c r="AR160" s="604"/>
      <c r="AS160" s="604"/>
      <c r="AT160" s="604"/>
      <c r="AU160" s="589"/>
      <c r="AV160" s="589"/>
      <c r="AW160" s="589"/>
      <c r="AX160" s="589"/>
      <c r="AY160" s="589"/>
      <c r="AZ160" s="589"/>
      <c r="BA160" s="589"/>
      <c r="BB160" s="589"/>
      <c r="BC160" s="589"/>
      <c r="BD160" s="590"/>
    </row>
    <row r="161" spans="1:56" ht="22.5" customHeight="1" x14ac:dyDescent="0.2">
      <c r="A161" s="109"/>
      <c r="B161" s="110"/>
      <c r="C161" s="1093"/>
      <c r="D161" s="1094"/>
      <c r="E161" s="1094"/>
      <c r="F161" s="1094"/>
      <c r="G161" s="1094"/>
      <c r="H161" s="1094"/>
      <c r="I161" s="1094"/>
      <c r="J161" s="1094"/>
      <c r="K161" s="1094"/>
      <c r="L161" s="1094"/>
      <c r="M161" s="1095"/>
      <c r="N161" s="594"/>
      <c r="O161" s="595"/>
      <c r="P161" s="596"/>
      <c r="Q161" s="594"/>
      <c r="R161" s="595"/>
      <c r="S161" s="596"/>
      <c r="T161" s="411"/>
      <c r="U161" s="412"/>
      <c r="V161" s="413"/>
      <c r="W161" s="414"/>
      <c r="X161" s="412"/>
      <c r="Y161" s="415"/>
      <c r="Z161" s="411"/>
      <c r="AA161" s="412"/>
      <c r="AB161" s="413"/>
      <c r="AC161" s="414"/>
      <c r="AD161" s="412"/>
      <c r="AE161" s="413"/>
      <c r="AF161" s="414"/>
      <c r="AG161" s="412"/>
      <c r="AH161" s="415"/>
      <c r="AI161" s="600"/>
      <c r="AJ161" s="601"/>
      <c r="AK161" s="601"/>
      <c r="AL161" s="601"/>
      <c r="AM161" s="601"/>
      <c r="AN161" s="602"/>
      <c r="AO161" s="108"/>
      <c r="AP161" s="603"/>
      <c r="AQ161" s="604"/>
      <c r="AR161" s="604"/>
      <c r="AS161" s="604"/>
      <c r="AT161" s="604"/>
      <c r="AU161" s="589"/>
      <c r="AV161" s="589"/>
      <c r="AW161" s="589"/>
      <c r="AX161" s="589"/>
      <c r="AY161" s="589"/>
      <c r="AZ161" s="589"/>
      <c r="BA161" s="589"/>
      <c r="BB161" s="589"/>
      <c r="BC161" s="589"/>
      <c r="BD161" s="590"/>
    </row>
    <row r="162" spans="1:56" ht="22.5" customHeight="1" x14ac:dyDescent="0.2">
      <c r="A162" s="109"/>
      <c r="B162" s="110"/>
      <c r="C162" s="1093"/>
      <c r="D162" s="1094"/>
      <c r="E162" s="1094"/>
      <c r="F162" s="1094"/>
      <c r="G162" s="1094"/>
      <c r="H162" s="1094"/>
      <c r="I162" s="1094"/>
      <c r="J162" s="1094"/>
      <c r="K162" s="1094"/>
      <c r="L162" s="1094"/>
      <c r="M162" s="1095"/>
      <c r="N162" s="594"/>
      <c r="O162" s="595"/>
      <c r="P162" s="596"/>
      <c r="Q162" s="594"/>
      <c r="R162" s="595"/>
      <c r="S162" s="596"/>
      <c r="T162" s="411"/>
      <c r="U162" s="412"/>
      <c r="V162" s="413"/>
      <c r="W162" s="414"/>
      <c r="X162" s="412"/>
      <c r="Y162" s="415"/>
      <c r="Z162" s="411"/>
      <c r="AA162" s="412"/>
      <c r="AB162" s="413"/>
      <c r="AC162" s="414"/>
      <c r="AD162" s="412"/>
      <c r="AE162" s="413"/>
      <c r="AF162" s="414"/>
      <c r="AG162" s="412"/>
      <c r="AH162" s="415"/>
      <c r="AI162" s="600"/>
      <c r="AJ162" s="601"/>
      <c r="AK162" s="601"/>
      <c r="AL162" s="601"/>
      <c r="AM162" s="601"/>
      <c r="AN162" s="602"/>
      <c r="AO162" s="108"/>
      <c r="AP162" s="603"/>
      <c r="AQ162" s="604"/>
      <c r="AR162" s="604"/>
      <c r="AS162" s="604"/>
      <c r="AT162" s="604"/>
      <c r="AU162" s="589"/>
      <c r="AV162" s="589"/>
      <c r="AW162" s="589"/>
      <c r="AX162" s="589"/>
      <c r="AY162" s="589"/>
      <c r="AZ162" s="589"/>
      <c r="BA162" s="589"/>
      <c r="BB162" s="589"/>
      <c r="BC162" s="589"/>
      <c r="BD162" s="590"/>
    </row>
    <row r="163" spans="1:56" ht="22.5" customHeight="1" x14ac:dyDescent="0.2">
      <c r="A163" s="109"/>
      <c r="B163" s="110"/>
      <c r="C163" s="1093"/>
      <c r="D163" s="1094"/>
      <c r="E163" s="1094"/>
      <c r="F163" s="1094"/>
      <c r="G163" s="1094"/>
      <c r="H163" s="1094"/>
      <c r="I163" s="1094"/>
      <c r="J163" s="1094"/>
      <c r="K163" s="1094"/>
      <c r="L163" s="1094"/>
      <c r="M163" s="1095"/>
      <c r="N163" s="594"/>
      <c r="O163" s="595"/>
      <c r="P163" s="596"/>
      <c r="Q163" s="594"/>
      <c r="R163" s="595"/>
      <c r="S163" s="596"/>
      <c r="T163" s="411"/>
      <c r="U163" s="412"/>
      <c r="V163" s="413"/>
      <c r="W163" s="414"/>
      <c r="X163" s="412"/>
      <c r="Y163" s="415"/>
      <c r="Z163" s="411"/>
      <c r="AA163" s="412"/>
      <c r="AB163" s="413"/>
      <c r="AC163" s="414"/>
      <c r="AD163" s="412"/>
      <c r="AE163" s="413"/>
      <c r="AF163" s="414"/>
      <c r="AG163" s="412"/>
      <c r="AH163" s="415"/>
      <c r="AI163" s="600"/>
      <c r="AJ163" s="601"/>
      <c r="AK163" s="601"/>
      <c r="AL163" s="601"/>
      <c r="AM163" s="601"/>
      <c r="AN163" s="602"/>
      <c r="AO163" s="108"/>
      <c r="AP163" s="603"/>
      <c r="AQ163" s="604"/>
      <c r="AR163" s="604"/>
      <c r="AS163" s="604"/>
      <c r="AT163" s="604"/>
      <c r="AU163" s="589"/>
      <c r="AV163" s="589"/>
      <c r="AW163" s="589"/>
      <c r="AX163" s="589"/>
      <c r="AY163" s="589"/>
      <c r="AZ163" s="589"/>
      <c r="BA163" s="589"/>
      <c r="BB163" s="589"/>
      <c r="BC163" s="589"/>
      <c r="BD163" s="590"/>
    </row>
    <row r="164" spans="1:56" ht="22.5" customHeight="1" thickBot="1" x14ac:dyDescent="0.25">
      <c r="A164" s="128"/>
      <c r="B164" s="129"/>
      <c r="C164" s="1140"/>
      <c r="D164" s="1141"/>
      <c r="E164" s="1141"/>
      <c r="F164" s="1141"/>
      <c r="G164" s="1141"/>
      <c r="H164" s="1141"/>
      <c r="I164" s="1141"/>
      <c r="J164" s="1141"/>
      <c r="K164" s="1141"/>
      <c r="L164" s="1141"/>
      <c r="M164" s="1142"/>
      <c r="N164" s="1143"/>
      <c r="O164" s="1144"/>
      <c r="P164" s="1145"/>
      <c r="Q164" s="1143"/>
      <c r="R164" s="1144"/>
      <c r="S164" s="1145"/>
      <c r="T164" s="416"/>
      <c r="U164" s="417"/>
      <c r="V164" s="418"/>
      <c r="W164" s="419"/>
      <c r="X164" s="417"/>
      <c r="Y164" s="420"/>
      <c r="Z164" s="416"/>
      <c r="AA164" s="417"/>
      <c r="AB164" s="418"/>
      <c r="AC164" s="419"/>
      <c r="AD164" s="417"/>
      <c r="AE164" s="418"/>
      <c r="AF164" s="419"/>
      <c r="AG164" s="417"/>
      <c r="AH164" s="420"/>
      <c r="AI164" s="617"/>
      <c r="AJ164" s="618"/>
      <c r="AK164" s="618"/>
      <c r="AL164" s="618"/>
      <c r="AM164" s="618"/>
      <c r="AN164" s="619"/>
      <c r="AO164" s="108"/>
      <c r="AP164" s="620"/>
      <c r="AQ164" s="621"/>
      <c r="AR164" s="621"/>
      <c r="AS164" s="621"/>
      <c r="AT164" s="621"/>
      <c r="AU164" s="622"/>
      <c r="AV164" s="622"/>
      <c r="AW164" s="622"/>
      <c r="AX164" s="622"/>
      <c r="AY164" s="622"/>
      <c r="AZ164" s="622"/>
      <c r="BA164" s="622"/>
      <c r="BB164" s="622"/>
      <c r="BC164" s="622"/>
      <c r="BD164" s="623"/>
    </row>
    <row r="165" spans="1:56" ht="22.5" customHeight="1" thickTop="1" thickBot="1" x14ac:dyDescent="0.2">
      <c r="A165" s="60"/>
      <c r="B165" s="130"/>
      <c r="C165" s="1146" t="s">
        <v>161</v>
      </c>
      <c r="D165" s="562"/>
      <c r="E165" s="562"/>
      <c r="F165" s="562"/>
      <c r="G165" s="562"/>
      <c r="H165" s="562"/>
      <c r="I165" s="562"/>
      <c r="J165" s="562"/>
      <c r="K165" s="562"/>
      <c r="L165" s="562"/>
      <c r="M165" s="562"/>
      <c r="N165" s="562"/>
      <c r="O165" s="562"/>
      <c r="P165" s="562"/>
      <c r="Q165" s="562"/>
      <c r="R165" s="562"/>
      <c r="S165" s="562"/>
      <c r="T165" s="562"/>
      <c r="U165" s="562"/>
      <c r="V165" s="562"/>
      <c r="W165" s="562"/>
      <c r="X165" s="562"/>
      <c r="Y165" s="1147"/>
      <c r="Z165" s="429"/>
      <c r="AA165" s="239"/>
      <c r="AB165" s="430"/>
      <c r="AC165" s="431"/>
      <c r="AD165" s="239"/>
      <c r="AE165" s="430"/>
      <c r="AF165" s="431"/>
      <c r="AG165" s="239"/>
      <c r="AH165" s="432"/>
      <c r="AI165" s="1148"/>
      <c r="AJ165" s="477"/>
      <c r="AK165" s="477"/>
      <c r="AL165" s="477"/>
      <c r="AM165" s="477"/>
      <c r="AN165" s="1149"/>
      <c r="BD165" s="131" t="s">
        <v>160</v>
      </c>
    </row>
    <row r="166" spans="1:56" ht="11.25" customHeight="1" thickTop="1" x14ac:dyDescent="0.2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1:56" ht="24" customHeight="1" x14ac:dyDescent="0.2">
      <c r="A167" s="633" t="s">
        <v>171</v>
      </c>
      <c r="B167" s="633"/>
      <c r="C167" s="633"/>
      <c r="D167" s="633"/>
      <c r="E167" s="633"/>
      <c r="F167" s="633"/>
      <c r="G167" s="633"/>
      <c r="H167" s="633"/>
      <c r="I167" s="633"/>
      <c r="J167" s="633"/>
      <c r="Q167" s="574" t="s">
        <v>170</v>
      </c>
      <c r="R167" s="574"/>
      <c r="S167" s="574"/>
      <c r="T167" s="574"/>
      <c r="U167" s="574"/>
      <c r="V167" s="574"/>
      <c r="W167" s="574"/>
      <c r="X167" s="574"/>
      <c r="Y167" s="574"/>
      <c r="Z167" s="574"/>
      <c r="AA167" s="574"/>
      <c r="AB167" s="574"/>
      <c r="AC167" s="574"/>
      <c r="AD167" s="574"/>
      <c r="AE167" s="574"/>
      <c r="AH167" s="126" t="s">
        <v>173</v>
      </c>
      <c r="AI167" s="126"/>
      <c r="AJ167" s="1133"/>
      <c r="AK167" s="1133"/>
      <c r="AL167" s="127" t="s">
        <v>172</v>
      </c>
      <c r="AM167" s="516"/>
      <c r="AN167" s="516"/>
      <c r="AT167" s="575"/>
      <c r="AU167" s="575"/>
      <c r="AV167" s="582"/>
      <c r="AW167" s="582"/>
      <c r="AX167" s="3" t="s">
        <v>158</v>
      </c>
      <c r="AY167" s="582"/>
      <c r="AZ167" s="582"/>
      <c r="BA167" s="3" t="s">
        <v>157</v>
      </c>
      <c r="BB167" s="582"/>
      <c r="BC167" s="582"/>
      <c r="BD167" s="3" t="s">
        <v>156</v>
      </c>
    </row>
    <row r="168" spans="1:56" ht="11.25" customHeight="1" thickBot="1" x14ac:dyDescent="0.25">
      <c r="AC168" s="93"/>
      <c r="AD168" s="93"/>
    </row>
    <row r="169" spans="1:56" ht="23.25" customHeight="1" thickTop="1" x14ac:dyDescent="0.2">
      <c r="A169" s="106" t="s">
        <v>167</v>
      </c>
      <c r="B169" s="235" t="s">
        <v>156</v>
      </c>
      <c r="C169" s="459" t="s">
        <v>166</v>
      </c>
      <c r="D169" s="460"/>
      <c r="E169" s="460"/>
      <c r="F169" s="460"/>
      <c r="G169" s="460"/>
      <c r="H169" s="460"/>
      <c r="I169" s="460"/>
      <c r="J169" s="460"/>
      <c r="K169" s="460"/>
      <c r="L169" s="460"/>
      <c r="M169" s="478"/>
      <c r="N169" s="630" t="s">
        <v>128</v>
      </c>
      <c r="O169" s="631"/>
      <c r="P169" s="632"/>
      <c r="Q169" s="630" t="s">
        <v>165</v>
      </c>
      <c r="R169" s="631"/>
      <c r="S169" s="632"/>
      <c r="T169" s="630" t="s">
        <v>127</v>
      </c>
      <c r="U169" s="631"/>
      <c r="V169" s="631"/>
      <c r="W169" s="631"/>
      <c r="X169" s="631"/>
      <c r="Y169" s="632"/>
      <c r="Z169" s="630" t="s">
        <v>164</v>
      </c>
      <c r="AA169" s="631"/>
      <c r="AB169" s="631"/>
      <c r="AC169" s="631"/>
      <c r="AD169" s="631"/>
      <c r="AE169" s="631"/>
      <c r="AF169" s="631"/>
      <c r="AG169" s="631"/>
      <c r="AH169" s="632"/>
      <c r="AI169" s="459" t="s">
        <v>163</v>
      </c>
      <c r="AJ169" s="460"/>
      <c r="AK169" s="460"/>
      <c r="AL169" s="460"/>
      <c r="AM169" s="460"/>
      <c r="AN169" s="461"/>
      <c r="AO169" s="108"/>
      <c r="AP169" s="624" t="s">
        <v>162</v>
      </c>
      <c r="AQ169" s="625"/>
      <c r="AR169" s="625"/>
      <c r="AS169" s="625"/>
      <c r="AT169" s="625"/>
      <c r="AU169" s="625"/>
      <c r="AV169" s="625"/>
      <c r="AW169" s="625"/>
      <c r="AX169" s="625"/>
      <c r="AY169" s="625"/>
      <c r="AZ169" s="625"/>
      <c r="BA169" s="625"/>
      <c r="BB169" s="625"/>
      <c r="BC169" s="625"/>
      <c r="BD169" s="626"/>
    </row>
    <row r="170" spans="1:56" ht="22.5" customHeight="1" x14ac:dyDescent="0.2">
      <c r="A170" s="109"/>
      <c r="B170" s="110"/>
      <c r="C170" s="1093"/>
      <c r="D170" s="1094"/>
      <c r="E170" s="1094"/>
      <c r="F170" s="1094"/>
      <c r="G170" s="1094"/>
      <c r="H170" s="1094"/>
      <c r="I170" s="1094"/>
      <c r="J170" s="1094"/>
      <c r="K170" s="1094"/>
      <c r="L170" s="1094"/>
      <c r="M170" s="1095"/>
      <c r="N170" s="594"/>
      <c r="O170" s="595"/>
      <c r="P170" s="596"/>
      <c r="Q170" s="594"/>
      <c r="R170" s="595"/>
      <c r="S170" s="596"/>
      <c r="T170" s="411"/>
      <c r="U170" s="412"/>
      <c r="V170" s="413"/>
      <c r="W170" s="414"/>
      <c r="X170" s="412"/>
      <c r="Y170" s="415"/>
      <c r="Z170" s="411"/>
      <c r="AA170" s="412"/>
      <c r="AB170" s="413"/>
      <c r="AC170" s="414"/>
      <c r="AD170" s="412"/>
      <c r="AE170" s="413"/>
      <c r="AF170" s="414"/>
      <c r="AG170" s="412"/>
      <c r="AH170" s="415"/>
      <c r="AI170" s="600"/>
      <c r="AJ170" s="601"/>
      <c r="AK170" s="601"/>
      <c r="AL170" s="601"/>
      <c r="AM170" s="601"/>
      <c r="AN170" s="602"/>
      <c r="AO170" s="108"/>
      <c r="AP170" s="603"/>
      <c r="AQ170" s="604"/>
      <c r="AR170" s="604"/>
      <c r="AS170" s="604"/>
      <c r="AT170" s="604"/>
      <c r="AU170" s="589"/>
      <c r="AV170" s="589"/>
      <c r="AW170" s="589"/>
      <c r="AX170" s="589"/>
      <c r="AY170" s="589"/>
      <c r="AZ170" s="589"/>
      <c r="BA170" s="589"/>
      <c r="BB170" s="589"/>
      <c r="BC170" s="589"/>
      <c r="BD170" s="590"/>
    </row>
    <row r="171" spans="1:56" ht="22.5" customHeight="1" x14ac:dyDescent="0.2">
      <c r="A171" s="109"/>
      <c r="B171" s="110"/>
      <c r="C171" s="1093"/>
      <c r="D171" s="1094"/>
      <c r="E171" s="1094"/>
      <c r="F171" s="1094"/>
      <c r="G171" s="1094"/>
      <c r="H171" s="1094"/>
      <c r="I171" s="1094"/>
      <c r="J171" s="1094"/>
      <c r="K171" s="1094"/>
      <c r="L171" s="1094"/>
      <c r="M171" s="1095"/>
      <c r="N171" s="594"/>
      <c r="O171" s="595"/>
      <c r="P171" s="596"/>
      <c r="Q171" s="594"/>
      <c r="R171" s="595"/>
      <c r="S171" s="596"/>
      <c r="T171" s="411"/>
      <c r="U171" s="412"/>
      <c r="V171" s="413"/>
      <c r="W171" s="414"/>
      <c r="X171" s="412"/>
      <c r="Y171" s="415"/>
      <c r="Z171" s="411"/>
      <c r="AA171" s="412"/>
      <c r="AB171" s="413"/>
      <c r="AC171" s="414"/>
      <c r="AD171" s="412"/>
      <c r="AE171" s="413"/>
      <c r="AF171" s="414"/>
      <c r="AG171" s="412"/>
      <c r="AH171" s="415"/>
      <c r="AI171" s="600"/>
      <c r="AJ171" s="601"/>
      <c r="AK171" s="601"/>
      <c r="AL171" s="601"/>
      <c r="AM171" s="601"/>
      <c r="AN171" s="602"/>
      <c r="AO171" s="108"/>
      <c r="AP171" s="603"/>
      <c r="AQ171" s="604"/>
      <c r="AR171" s="604"/>
      <c r="AS171" s="604"/>
      <c r="AT171" s="604"/>
      <c r="AU171" s="589"/>
      <c r="AV171" s="589"/>
      <c r="AW171" s="589"/>
      <c r="AX171" s="589"/>
      <c r="AY171" s="589"/>
      <c r="AZ171" s="589"/>
      <c r="BA171" s="589"/>
      <c r="BB171" s="589"/>
      <c r="BC171" s="589"/>
      <c r="BD171" s="590"/>
    </row>
    <row r="172" spans="1:56" ht="22.5" customHeight="1" x14ac:dyDescent="0.2">
      <c r="A172" s="109"/>
      <c r="B172" s="110"/>
      <c r="C172" s="1093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5"/>
      <c r="N172" s="594"/>
      <c r="O172" s="595"/>
      <c r="P172" s="596"/>
      <c r="Q172" s="594"/>
      <c r="R172" s="595"/>
      <c r="S172" s="596"/>
      <c r="T172" s="411"/>
      <c r="U172" s="412"/>
      <c r="V172" s="413"/>
      <c r="W172" s="414"/>
      <c r="X172" s="412"/>
      <c r="Y172" s="415"/>
      <c r="Z172" s="411"/>
      <c r="AA172" s="412"/>
      <c r="AB172" s="413"/>
      <c r="AC172" s="414"/>
      <c r="AD172" s="412"/>
      <c r="AE172" s="413"/>
      <c r="AF172" s="414"/>
      <c r="AG172" s="412"/>
      <c r="AH172" s="415"/>
      <c r="AI172" s="600"/>
      <c r="AJ172" s="601"/>
      <c r="AK172" s="601"/>
      <c r="AL172" s="601"/>
      <c r="AM172" s="601"/>
      <c r="AN172" s="602"/>
      <c r="AO172" s="108"/>
      <c r="AP172" s="603"/>
      <c r="AQ172" s="604"/>
      <c r="AR172" s="604"/>
      <c r="AS172" s="604"/>
      <c r="AT172" s="604"/>
      <c r="AU172" s="589"/>
      <c r="AV172" s="589"/>
      <c r="AW172" s="589"/>
      <c r="AX172" s="589"/>
      <c r="AY172" s="589"/>
      <c r="AZ172" s="589"/>
      <c r="BA172" s="589"/>
      <c r="BB172" s="589"/>
      <c r="BC172" s="589"/>
      <c r="BD172" s="590"/>
    </row>
    <row r="173" spans="1:56" ht="22.5" customHeight="1" x14ac:dyDescent="0.2">
      <c r="A173" s="109"/>
      <c r="B173" s="110"/>
      <c r="C173" s="1093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5"/>
      <c r="N173" s="594"/>
      <c r="O173" s="595"/>
      <c r="P173" s="596"/>
      <c r="Q173" s="594"/>
      <c r="R173" s="595"/>
      <c r="S173" s="596"/>
      <c r="T173" s="411"/>
      <c r="U173" s="412"/>
      <c r="V173" s="413"/>
      <c r="W173" s="414"/>
      <c r="X173" s="412"/>
      <c r="Y173" s="415"/>
      <c r="Z173" s="411"/>
      <c r="AA173" s="412"/>
      <c r="AB173" s="413"/>
      <c r="AC173" s="414"/>
      <c r="AD173" s="412"/>
      <c r="AE173" s="413"/>
      <c r="AF173" s="414"/>
      <c r="AG173" s="412"/>
      <c r="AH173" s="415"/>
      <c r="AI173" s="600"/>
      <c r="AJ173" s="601"/>
      <c r="AK173" s="601"/>
      <c r="AL173" s="601"/>
      <c r="AM173" s="601"/>
      <c r="AN173" s="602"/>
      <c r="AO173" s="108"/>
      <c r="AP173" s="603"/>
      <c r="AQ173" s="604"/>
      <c r="AR173" s="604"/>
      <c r="AS173" s="604"/>
      <c r="AT173" s="604"/>
      <c r="AU173" s="589"/>
      <c r="AV173" s="589"/>
      <c r="AW173" s="589"/>
      <c r="AX173" s="589"/>
      <c r="AY173" s="589"/>
      <c r="AZ173" s="589"/>
      <c r="BA173" s="589"/>
      <c r="BB173" s="589"/>
      <c r="BC173" s="589"/>
      <c r="BD173" s="590"/>
    </row>
    <row r="174" spans="1:56" ht="22.5" customHeight="1" x14ac:dyDescent="0.2">
      <c r="A174" s="109"/>
      <c r="B174" s="110"/>
      <c r="C174" s="1093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5"/>
      <c r="N174" s="594"/>
      <c r="O174" s="595"/>
      <c r="P174" s="596"/>
      <c r="Q174" s="594"/>
      <c r="R174" s="595"/>
      <c r="S174" s="596"/>
      <c r="T174" s="411"/>
      <c r="U174" s="412"/>
      <c r="V174" s="413"/>
      <c r="W174" s="414"/>
      <c r="X174" s="412"/>
      <c r="Y174" s="415"/>
      <c r="Z174" s="411"/>
      <c r="AA174" s="412"/>
      <c r="AB174" s="413"/>
      <c r="AC174" s="414"/>
      <c r="AD174" s="412"/>
      <c r="AE174" s="413"/>
      <c r="AF174" s="414"/>
      <c r="AG174" s="412"/>
      <c r="AH174" s="415"/>
      <c r="AI174" s="600"/>
      <c r="AJ174" s="601"/>
      <c r="AK174" s="601"/>
      <c r="AL174" s="601"/>
      <c r="AM174" s="601"/>
      <c r="AN174" s="602"/>
      <c r="AO174" s="108"/>
      <c r="AP174" s="603"/>
      <c r="AQ174" s="604"/>
      <c r="AR174" s="604"/>
      <c r="AS174" s="604"/>
      <c r="AT174" s="604"/>
      <c r="AU174" s="589"/>
      <c r="AV174" s="589"/>
      <c r="AW174" s="589"/>
      <c r="AX174" s="589"/>
      <c r="AY174" s="589"/>
      <c r="AZ174" s="589"/>
      <c r="BA174" s="589"/>
      <c r="BB174" s="589"/>
      <c r="BC174" s="589"/>
      <c r="BD174" s="590"/>
    </row>
    <row r="175" spans="1:56" ht="22.5" customHeight="1" x14ac:dyDescent="0.2">
      <c r="A175" s="109"/>
      <c r="B175" s="110"/>
      <c r="C175" s="1093"/>
      <c r="D175" s="1094"/>
      <c r="E175" s="1094"/>
      <c r="F175" s="1094"/>
      <c r="G175" s="1094"/>
      <c r="H175" s="1094"/>
      <c r="I175" s="1094"/>
      <c r="J175" s="1094"/>
      <c r="K175" s="1094"/>
      <c r="L175" s="1094"/>
      <c r="M175" s="1095"/>
      <c r="N175" s="594"/>
      <c r="O175" s="595"/>
      <c r="P175" s="596"/>
      <c r="Q175" s="594"/>
      <c r="R175" s="595"/>
      <c r="S175" s="596"/>
      <c r="T175" s="411"/>
      <c r="U175" s="412"/>
      <c r="V175" s="413"/>
      <c r="W175" s="414"/>
      <c r="X175" s="412"/>
      <c r="Y175" s="415"/>
      <c r="Z175" s="411"/>
      <c r="AA175" s="412"/>
      <c r="AB175" s="413"/>
      <c r="AC175" s="414"/>
      <c r="AD175" s="412"/>
      <c r="AE175" s="413"/>
      <c r="AF175" s="414"/>
      <c r="AG175" s="412"/>
      <c r="AH175" s="415"/>
      <c r="AI175" s="600"/>
      <c r="AJ175" s="601"/>
      <c r="AK175" s="601"/>
      <c r="AL175" s="601"/>
      <c r="AM175" s="601"/>
      <c r="AN175" s="602"/>
      <c r="AO175" s="108"/>
      <c r="AP175" s="603"/>
      <c r="AQ175" s="604"/>
      <c r="AR175" s="604"/>
      <c r="AS175" s="604"/>
      <c r="AT175" s="604"/>
      <c r="AU175" s="589"/>
      <c r="AV175" s="589"/>
      <c r="AW175" s="589"/>
      <c r="AX175" s="589"/>
      <c r="AY175" s="589"/>
      <c r="AZ175" s="589"/>
      <c r="BA175" s="589"/>
      <c r="BB175" s="589"/>
      <c r="BC175" s="589"/>
      <c r="BD175" s="590"/>
    </row>
    <row r="176" spans="1:56" ht="22.5" customHeight="1" x14ac:dyDescent="0.2">
      <c r="A176" s="109"/>
      <c r="B176" s="110"/>
      <c r="C176" s="1093"/>
      <c r="D176" s="1094"/>
      <c r="E176" s="1094"/>
      <c r="F176" s="1094"/>
      <c r="G176" s="1094"/>
      <c r="H176" s="1094"/>
      <c r="I176" s="1094"/>
      <c r="J176" s="1094"/>
      <c r="K176" s="1094"/>
      <c r="L176" s="1094"/>
      <c r="M176" s="1095"/>
      <c r="N176" s="594"/>
      <c r="O176" s="595"/>
      <c r="P176" s="596"/>
      <c r="Q176" s="594"/>
      <c r="R176" s="595"/>
      <c r="S176" s="596"/>
      <c r="T176" s="411"/>
      <c r="U176" s="412"/>
      <c r="V176" s="413"/>
      <c r="W176" s="414"/>
      <c r="X176" s="412"/>
      <c r="Y176" s="415"/>
      <c r="Z176" s="411"/>
      <c r="AA176" s="412"/>
      <c r="AB176" s="413"/>
      <c r="AC176" s="414"/>
      <c r="AD176" s="412"/>
      <c r="AE176" s="413"/>
      <c r="AF176" s="414"/>
      <c r="AG176" s="412"/>
      <c r="AH176" s="415"/>
      <c r="AI176" s="600"/>
      <c r="AJ176" s="601"/>
      <c r="AK176" s="601"/>
      <c r="AL176" s="601"/>
      <c r="AM176" s="601"/>
      <c r="AN176" s="602"/>
      <c r="AO176" s="108"/>
      <c r="AP176" s="603"/>
      <c r="AQ176" s="604"/>
      <c r="AR176" s="604"/>
      <c r="AS176" s="604"/>
      <c r="AT176" s="604"/>
      <c r="AU176" s="589"/>
      <c r="AV176" s="589"/>
      <c r="AW176" s="589"/>
      <c r="AX176" s="589"/>
      <c r="AY176" s="589"/>
      <c r="AZ176" s="589"/>
      <c r="BA176" s="589"/>
      <c r="BB176" s="589"/>
      <c r="BC176" s="589"/>
      <c r="BD176" s="590"/>
    </row>
    <row r="177" spans="1:56" ht="22.5" customHeight="1" x14ac:dyDescent="0.2">
      <c r="A177" s="109"/>
      <c r="B177" s="110"/>
      <c r="C177" s="1093"/>
      <c r="D177" s="1094"/>
      <c r="E177" s="1094"/>
      <c r="F177" s="1094"/>
      <c r="G177" s="1094"/>
      <c r="H177" s="1094"/>
      <c r="I177" s="1094"/>
      <c r="J177" s="1094"/>
      <c r="K177" s="1094"/>
      <c r="L177" s="1094"/>
      <c r="M177" s="1095"/>
      <c r="N177" s="594"/>
      <c r="O177" s="595"/>
      <c r="P177" s="596"/>
      <c r="Q177" s="594"/>
      <c r="R177" s="595"/>
      <c r="S177" s="596"/>
      <c r="T177" s="411"/>
      <c r="U177" s="412"/>
      <c r="V177" s="413"/>
      <c r="W177" s="414"/>
      <c r="X177" s="412"/>
      <c r="Y177" s="415"/>
      <c r="Z177" s="411"/>
      <c r="AA177" s="412"/>
      <c r="AB177" s="413"/>
      <c r="AC177" s="414"/>
      <c r="AD177" s="412"/>
      <c r="AE177" s="413"/>
      <c r="AF177" s="414"/>
      <c r="AG177" s="412"/>
      <c r="AH177" s="415"/>
      <c r="AI177" s="600"/>
      <c r="AJ177" s="601"/>
      <c r="AK177" s="601"/>
      <c r="AL177" s="601"/>
      <c r="AM177" s="601"/>
      <c r="AN177" s="602"/>
      <c r="AO177" s="108"/>
      <c r="AP177" s="603"/>
      <c r="AQ177" s="604"/>
      <c r="AR177" s="604"/>
      <c r="AS177" s="604"/>
      <c r="AT177" s="604"/>
      <c r="AU177" s="589"/>
      <c r="AV177" s="589"/>
      <c r="AW177" s="589"/>
      <c r="AX177" s="589"/>
      <c r="AY177" s="589"/>
      <c r="AZ177" s="589"/>
      <c r="BA177" s="589"/>
      <c r="BB177" s="589"/>
      <c r="BC177" s="589"/>
      <c r="BD177" s="590"/>
    </row>
    <row r="178" spans="1:56" ht="22.5" customHeight="1" x14ac:dyDescent="0.2">
      <c r="A178" s="109"/>
      <c r="B178" s="110"/>
      <c r="C178" s="1093"/>
      <c r="D178" s="1094"/>
      <c r="E178" s="1094"/>
      <c r="F178" s="1094"/>
      <c r="G178" s="1094"/>
      <c r="H178" s="1094"/>
      <c r="I178" s="1094"/>
      <c r="J178" s="1094"/>
      <c r="K178" s="1094"/>
      <c r="L178" s="1094"/>
      <c r="M178" s="1095"/>
      <c r="N178" s="594"/>
      <c r="O178" s="595"/>
      <c r="P178" s="596"/>
      <c r="Q178" s="594"/>
      <c r="R178" s="595"/>
      <c r="S178" s="596"/>
      <c r="T178" s="411"/>
      <c r="U178" s="412"/>
      <c r="V178" s="413"/>
      <c r="W178" s="414"/>
      <c r="X178" s="412"/>
      <c r="Y178" s="415"/>
      <c r="Z178" s="411"/>
      <c r="AA178" s="412"/>
      <c r="AB178" s="413"/>
      <c r="AC178" s="414"/>
      <c r="AD178" s="412"/>
      <c r="AE178" s="413"/>
      <c r="AF178" s="414"/>
      <c r="AG178" s="412"/>
      <c r="AH178" s="415"/>
      <c r="AI178" s="600"/>
      <c r="AJ178" s="601"/>
      <c r="AK178" s="601"/>
      <c r="AL178" s="601"/>
      <c r="AM178" s="601"/>
      <c r="AN178" s="602"/>
      <c r="AO178" s="108"/>
      <c r="AP178" s="603"/>
      <c r="AQ178" s="604"/>
      <c r="AR178" s="604"/>
      <c r="AS178" s="604"/>
      <c r="AT178" s="604"/>
      <c r="AU178" s="589"/>
      <c r="AV178" s="589"/>
      <c r="AW178" s="589"/>
      <c r="AX178" s="589"/>
      <c r="AY178" s="589"/>
      <c r="AZ178" s="589"/>
      <c r="BA178" s="589"/>
      <c r="BB178" s="589"/>
      <c r="BC178" s="589"/>
      <c r="BD178" s="590"/>
    </row>
    <row r="179" spans="1:56" ht="22.5" customHeight="1" x14ac:dyDescent="0.2">
      <c r="A179" s="109"/>
      <c r="B179" s="110"/>
      <c r="C179" s="1093"/>
      <c r="D179" s="1094"/>
      <c r="E179" s="1094"/>
      <c r="F179" s="1094"/>
      <c r="G179" s="1094"/>
      <c r="H179" s="1094"/>
      <c r="I179" s="1094"/>
      <c r="J179" s="1094"/>
      <c r="K179" s="1094"/>
      <c r="L179" s="1094"/>
      <c r="M179" s="1095"/>
      <c r="N179" s="594"/>
      <c r="O179" s="595"/>
      <c r="P179" s="596"/>
      <c r="Q179" s="594"/>
      <c r="R179" s="595"/>
      <c r="S179" s="596"/>
      <c r="T179" s="411"/>
      <c r="U179" s="412"/>
      <c r="V179" s="413"/>
      <c r="W179" s="414"/>
      <c r="X179" s="412"/>
      <c r="Y179" s="415"/>
      <c r="Z179" s="411"/>
      <c r="AA179" s="412"/>
      <c r="AB179" s="413"/>
      <c r="AC179" s="414"/>
      <c r="AD179" s="412"/>
      <c r="AE179" s="413"/>
      <c r="AF179" s="414"/>
      <c r="AG179" s="412"/>
      <c r="AH179" s="415"/>
      <c r="AI179" s="600"/>
      <c r="AJ179" s="601"/>
      <c r="AK179" s="601"/>
      <c r="AL179" s="601"/>
      <c r="AM179" s="601"/>
      <c r="AN179" s="602"/>
      <c r="AO179" s="108"/>
      <c r="AP179" s="603"/>
      <c r="AQ179" s="604"/>
      <c r="AR179" s="604"/>
      <c r="AS179" s="604"/>
      <c r="AT179" s="604"/>
      <c r="AU179" s="589"/>
      <c r="AV179" s="589"/>
      <c r="AW179" s="589"/>
      <c r="AX179" s="589"/>
      <c r="AY179" s="589"/>
      <c r="AZ179" s="589"/>
      <c r="BA179" s="589"/>
      <c r="BB179" s="589"/>
      <c r="BC179" s="589"/>
      <c r="BD179" s="590"/>
    </row>
    <row r="180" spans="1:56" ht="22.5" customHeight="1" x14ac:dyDescent="0.2">
      <c r="A180" s="109"/>
      <c r="B180" s="110"/>
      <c r="C180" s="1093"/>
      <c r="D180" s="1094"/>
      <c r="E180" s="1094"/>
      <c r="F180" s="1094"/>
      <c r="G180" s="1094"/>
      <c r="H180" s="1094"/>
      <c r="I180" s="1094"/>
      <c r="J180" s="1094"/>
      <c r="K180" s="1094"/>
      <c r="L180" s="1094"/>
      <c r="M180" s="1095"/>
      <c r="N180" s="594"/>
      <c r="O180" s="595"/>
      <c r="P180" s="596"/>
      <c r="Q180" s="594"/>
      <c r="R180" s="595"/>
      <c r="S180" s="596"/>
      <c r="T180" s="411"/>
      <c r="U180" s="412"/>
      <c r="V180" s="413"/>
      <c r="W180" s="414"/>
      <c r="X180" s="412"/>
      <c r="Y180" s="415"/>
      <c r="Z180" s="411"/>
      <c r="AA180" s="412"/>
      <c r="AB180" s="413"/>
      <c r="AC180" s="414"/>
      <c r="AD180" s="412"/>
      <c r="AE180" s="413"/>
      <c r="AF180" s="414"/>
      <c r="AG180" s="412"/>
      <c r="AH180" s="415"/>
      <c r="AI180" s="600"/>
      <c r="AJ180" s="601"/>
      <c r="AK180" s="601"/>
      <c r="AL180" s="601"/>
      <c r="AM180" s="601"/>
      <c r="AN180" s="602"/>
      <c r="AO180" s="108"/>
      <c r="AP180" s="603"/>
      <c r="AQ180" s="604"/>
      <c r="AR180" s="604"/>
      <c r="AS180" s="604"/>
      <c r="AT180" s="604"/>
      <c r="AU180" s="589"/>
      <c r="AV180" s="589"/>
      <c r="AW180" s="589"/>
      <c r="AX180" s="589"/>
      <c r="AY180" s="589"/>
      <c r="AZ180" s="589"/>
      <c r="BA180" s="589"/>
      <c r="BB180" s="589"/>
      <c r="BC180" s="589"/>
      <c r="BD180" s="590"/>
    </row>
    <row r="181" spans="1:56" ht="22.5" customHeight="1" x14ac:dyDescent="0.2">
      <c r="A181" s="109"/>
      <c r="B181" s="110"/>
      <c r="C181" s="1093"/>
      <c r="D181" s="1094"/>
      <c r="E181" s="1094"/>
      <c r="F181" s="1094"/>
      <c r="G181" s="1094"/>
      <c r="H181" s="1094"/>
      <c r="I181" s="1094"/>
      <c r="J181" s="1094"/>
      <c r="K181" s="1094"/>
      <c r="L181" s="1094"/>
      <c r="M181" s="1095"/>
      <c r="N181" s="594"/>
      <c r="O181" s="595"/>
      <c r="P181" s="596"/>
      <c r="Q181" s="594"/>
      <c r="R181" s="595"/>
      <c r="S181" s="596"/>
      <c r="T181" s="411"/>
      <c r="U181" s="412"/>
      <c r="V181" s="413"/>
      <c r="W181" s="414"/>
      <c r="X181" s="412"/>
      <c r="Y181" s="415"/>
      <c r="Z181" s="411"/>
      <c r="AA181" s="412"/>
      <c r="AB181" s="413"/>
      <c r="AC181" s="414"/>
      <c r="AD181" s="412"/>
      <c r="AE181" s="413"/>
      <c r="AF181" s="414"/>
      <c r="AG181" s="412"/>
      <c r="AH181" s="415"/>
      <c r="AI181" s="600"/>
      <c r="AJ181" s="601"/>
      <c r="AK181" s="601"/>
      <c r="AL181" s="601"/>
      <c r="AM181" s="601"/>
      <c r="AN181" s="602"/>
      <c r="AO181" s="108"/>
      <c r="AP181" s="603"/>
      <c r="AQ181" s="604"/>
      <c r="AR181" s="604"/>
      <c r="AS181" s="604"/>
      <c r="AT181" s="604"/>
      <c r="AU181" s="589"/>
      <c r="AV181" s="589"/>
      <c r="AW181" s="589"/>
      <c r="AX181" s="589"/>
      <c r="AY181" s="589"/>
      <c r="AZ181" s="589"/>
      <c r="BA181" s="589"/>
      <c r="BB181" s="589"/>
      <c r="BC181" s="589"/>
      <c r="BD181" s="590"/>
    </row>
    <row r="182" spans="1:56" ht="22.5" customHeight="1" x14ac:dyDescent="0.2">
      <c r="A182" s="109"/>
      <c r="B182" s="110"/>
      <c r="C182" s="1093"/>
      <c r="D182" s="1094"/>
      <c r="E182" s="1094"/>
      <c r="F182" s="1094"/>
      <c r="G182" s="1094"/>
      <c r="H182" s="1094"/>
      <c r="I182" s="1094"/>
      <c r="J182" s="1094"/>
      <c r="K182" s="1094"/>
      <c r="L182" s="1094"/>
      <c r="M182" s="1095"/>
      <c r="N182" s="594"/>
      <c r="O182" s="595"/>
      <c r="P182" s="596"/>
      <c r="Q182" s="594"/>
      <c r="R182" s="595"/>
      <c r="S182" s="596"/>
      <c r="T182" s="411"/>
      <c r="U182" s="412"/>
      <c r="V182" s="413"/>
      <c r="W182" s="414"/>
      <c r="X182" s="412"/>
      <c r="Y182" s="415"/>
      <c r="Z182" s="411"/>
      <c r="AA182" s="412"/>
      <c r="AB182" s="413"/>
      <c r="AC182" s="414"/>
      <c r="AD182" s="412"/>
      <c r="AE182" s="413"/>
      <c r="AF182" s="414"/>
      <c r="AG182" s="412"/>
      <c r="AH182" s="415"/>
      <c r="AI182" s="600"/>
      <c r="AJ182" s="601"/>
      <c r="AK182" s="601"/>
      <c r="AL182" s="601"/>
      <c r="AM182" s="601"/>
      <c r="AN182" s="602"/>
      <c r="AO182" s="108"/>
      <c r="AP182" s="603"/>
      <c r="AQ182" s="604"/>
      <c r="AR182" s="604"/>
      <c r="AS182" s="604"/>
      <c r="AT182" s="604"/>
      <c r="AU182" s="589"/>
      <c r="AV182" s="589"/>
      <c r="AW182" s="589"/>
      <c r="AX182" s="589"/>
      <c r="AY182" s="589"/>
      <c r="AZ182" s="589"/>
      <c r="BA182" s="589"/>
      <c r="BB182" s="589"/>
      <c r="BC182" s="589"/>
      <c r="BD182" s="590"/>
    </row>
    <row r="183" spans="1:56" ht="22.5" customHeight="1" x14ac:dyDescent="0.2">
      <c r="A183" s="109"/>
      <c r="B183" s="110"/>
      <c r="C183" s="1093"/>
      <c r="D183" s="1094"/>
      <c r="E183" s="1094"/>
      <c r="F183" s="1094"/>
      <c r="G183" s="1094"/>
      <c r="H183" s="1094"/>
      <c r="I183" s="1094"/>
      <c r="J183" s="1094"/>
      <c r="K183" s="1094"/>
      <c r="L183" s="1094"/>
      <c r="M183" s="1095"/>
      <c r="N183" s="594"/>
      <c r="O183" s="595"/>
      <c r="P183" s="596"/>
      <c r="Q183" s="594"/>
      <c r="R183" s="595"/>
      <c r="S183" s="596"/>
      <c r="T183" s="411"/>
      <c r="U183" s="412"/>
      <c r="V183" s="413"/>
      <c r="W183" s="414"/>
      <c r="X183" s="412"/>
      <c r="Y183" s="415"/>
      <c r="Z183" s="411"/>
      <c r="AA183" s="412"/>
      <c r="AB183" s="413"/>
      <c r="AC183" s="414"/>
      <c r="AD183" s="412"/>
      <c r="AE183" s="413"/>
      <c r="AF183" s="414"/>
      <c r="AG183" s="412"/>
      <c r="AH183" s="415"/>
      <c r="AI183" s="600"/>
      <c r="AJ183" s="601"/>
      <c r="AK183" s="601"/>
      <c r="AL183" s="601"/>
      <c r="AM183" s="601"/>
      <c r="AN183" s="602"/>
      <c r="AO183" s="108"/>
      <c r="AP183" s="603"/>
      <c r="AQ183" s="604"/>
      <c r="AR183" s="604"/>
      <c r="AS183" s="604"/>
      <c r="AT183" s="604"/>
      <c r="AU183" s="589"/>
      <c r="AV183" s="589"/>
      <c r="AW183" s="589"/>
      <c r="AX183" s="589"/>
      <c r="AY183" s="589"/>
      <c r="AZ183" s="589"/>
      <c r="BA183" s="589"/>
      <c r="BB183" s="589"/>
      <c r="BC183" s="589"/>
      <c r="BD183" s="590"/>
    </row>
    <row r="184" spans="1:56" ht="22.5" customHeight="1" x14ac:dyDescent="0.2">
      <c r="A184" s="109"/>
      <c r="B184" s="110"/>
      <c r="C184" s="1093"/>
      <c r="D184" s="1094"/>
      <c r="E184" s="1094"/>
      <c r="F184" s="1094"/>
      <c r="G184" s="1094"/>
      <c r="H184" s="1094"/>
      <c r="I184" s="1094"/>
      <c r="J184" s="1094"/>
      <c r="K184" s="1094"/>
      <c r="L184" s="1094"/>
      <c r="M184" s="1095"/>
      <c r="N184" s="594"/>
      <c r="O184" s="595"/>
      <c r="P184" s="596"/>
      <c r="Q184" s="594"/>
      <c r="R184" s="595"/>
      <c r="S184" s="596"/>
      <c r="T184" s="411"/>
      <c r="U184" s="412"/>
      <c r="V184" s="413"/>
      <c r="W184" s="414"/>
      <c r="X184" s="412"/>
      <c r="Y184" s="415"/>
      <c r="Z184" s="411"/>
      <c r="AA184" s="412"/>
      <c r="AB184" s="413"/>
      <c r="AC184" s="414"/>
      <c r="AD184" s="412"/>
      <c r="AE184" s="413"/>
      <c r="AF184" s="414"/>
      <c r="AG184" s="412"/>
      <c r="AH184" s="415"/>
      <c r="AI184" s="600"/>
      <c r="AJ184" s="601"/>
      <c r="AK184" s="601"/>
      <c r="AL184" s="601"/>
      <c r="AM184" s="601"/>
      <c r="AN184" s="602"/>
      <c r="AO184" s="108"/>
      <c r="AP184" s="603"/>
      <c r="AQ184" s="604"/>
      <c r="AR184" s="604"/>
      <c r="AS184" s="604"/>
      <c r="AT184" s="604"/>
      <c r="AU184" s="589"/>
      <c r="AV184" s="589"/>
      <c r="AW184" s="589"/>
      <c r="AX184" s="589"/>
      <c r="AY184" s="589"/>
      <c r="AZ184" s="589"/>
      <c r="BA184" s="589"/>
      <c r="BB184" s="589"/>
      <c r="BC184" s="589"/>
      <c r="BD184" s="590"/>
    </row>
    <row r="185" spans="1:56" ht="22.5" customHeight="1" x14ac:dyDescent="0.2">
      <c r="A185" s="109"/>
      <c r="B185" s="110"/>
      <c r="C185" s="1093"/>
      <c r="D185" s="1094"/>
      <c r="E185" s="1094"/>
      <c r="F185" s="1094"/>
      <c r="G185" s="1094"/>
      <c r="H185" s="1094"/>
      <c r="I185" s="1094"/>
      <c r="J185" s="1094"/>
      <c r="K185" s="1094"/>
      <c r="L185" s="1094"/>
      <c r="M185" s="1095"/>
      <c r="N185" s="594"/>
      <c r="O185" s="595"/>
      <c r="P185" s="596"/>
      <c r="Q185" s="594"/>
      <c r="R185" s="595"/>
      <c r="S185" s="596"/>
      <c r="T185" s="411"/>
      <c r="U185" s="412"/>
      <c r="V185" s="413"/>
      <c r="W185" s="414"/>
      <c r="X185" s="412"/>
      <c r="Y185" s="415"/>
      <c r="Z185" s="411"/>
      <c r="AA185" s="412"/>
      <c r="AB185" s="413"/>
      <c r="AC185" s="414"/>
      <c r="AD185" s="412"/>
      <c r="AE185" s="413"/>
      <c r="AF185" s="414"/>
      <c r="AG185" s="412"/>
      <c r="AH185" s="415"/>
      <c r="AI185" s="600"/>
      <c r="AJ185" s="601"/>
      <c r="AK185" s="601"/>
      <c r="AL185" s="601"/>
      <c r="AM185" s="601"/>
      <c r="AN185" s="602"/>
      <c r="AO185" s="108"/>
      <c r="AP185" s="603"/>
      <c r="AQ185" s="604"/>
      <c r="AR185" s="604"/>
      <c r="AS185" s="604"/>
      <c r="AT185" s="604"/>
      <c r="AU185" s="589"/>
      <c r="AV185" s="589"/>
      <c r="AW185" s="589"/>
      <c r="AX185" s="589"/>
      <c r="AY185" s="589"/>
      <c r="AZ185" s="589"/>
      <c r="BA185" s="589"/>
      <c r="BB185" s="589"/>
      <c r="BC185" s="589"/>
      <c r="BD185" s="590"/>
    </row>
    <row r="186" spans="1:56" ht="22.5" customHeight="1" x14ac:dyDescent="0.2">
      <c r="A186" s="109"/>
      <c r="B186" s="110"/>
      <c r="C186" s="1093"/>
      <c r="D186" s="1094"/>
      <c r="E186" s="1094"/>
      <c r="F186" s="1094"/>
      <c r="G186" s="1094"/>
      <c r="H186" s="1094"/>
      <c r="I186" s="1094"/>
      <c r="J186" s="1094"/>
      <c r="K186" s="1094"/>
      <c r="L186" s="1094"/>
      <c r="M186" s="1095"/>
      <c r="N186" s="594"/>
      <c r="O186" s="595"/>
      <c r="P186" s="596"/>
      <c r="Q186" s="594"/>
      <c r="R186" s="595"/>
      <c r="S186" s="596"/>
      <c r="T186" s="411"/>
      <c r="U186" s="412"/>
      <c r="V186" s="413"/>
      <c r="W186" s="414"/>
      <c r="X186" s="412"/>
      <c r="Y186" s="415"/>
      <c r="Z186" s="411"/>
      <c r="AA186" s="412"/>
      <c r="AB186" s="413"/>
      <c r="AC186" s="414"/>
      <c r="AD186" s="412"/>
      <c r="AE186" s="413"/>
      <c r="AF186" s="414"/>
      <c r="AG186" s="412"/>
      <c r="AH186" s="415"/>
      <c r="AI186" s="600"/>
      <c r="AJ186" s="601"/>
      <c r="AK186" s="601"/>
      <c r="AL186" s="601"/>
      <c r="AM186" s="601"/>
      <c r="AN186" s="602"/>
      <c r="AO186" s="108"/>
      <c r="AP186" s="603"/>
      <c r="AQ186" s="604"/>
      <c r="AR186" s="604"/>
      <c r="AS186" s="604"/>
      <c r="AT186" s="604"/>
      <c r="AU186" s="589"/>
      <c r="AV186" s="589"/>
      <c r="AW186" s="589"/>
      <c r="AX186" s="589"/>
      <c r="AY186" s="589"/>
      <c r="AZ186" s="589"/>
      <c r="BA186" s="589"/>
      <c r="BB186" s="589"/>
      <c r="BC186" s="589"/>
      <c r="BD186" s="590"/>
    </row>
    <row r="187" spans="1:56" ht="22.5" customHeight="1" x14ac:dyDescent="0.2">
      <c r="A187" s="109"/>
      <c r="B187" s="110"/>
      <c r="C187" s="1093"/>
      <c r="D187" s="1094"/>
      <c r="E187" s="1094"/>
      <c r="F187" s="1094"/>
      <c r="G187" s="1094"/>
      <c r="H187" s="1094"/>
      <c r="I187" s="1094"/>
      <c r="J187" s="1094"/>
      <c r="K187" s="1094"/>
      <c r="L187" s="1094"/>
      <c r="M187" s="1095"/>
      <c r="N187" s="594"/>
      <c r="O187" s="595"/>
      <c r="P187" s="596"/>
      <c r="Q187" s="594"/>
      <c r="R187" s="595"/>
      <c r="S187" s="596"/>
      <c r="T187" s="411"/>
      <c r="U187" s="412"/>
      <c r="V187" s="413"/>
      <c r="W187" s="414"/>
      <c r="X187" s="412"/>
      <c r="Y187" s="415"/>
      <c r="Z187" s="411"/>
      <c r="AA187" s="412"/>
      <c r="AB187" s="413"/>
      <c r="AC187" s="414"/>
      <c r="AD187" s="412"/>
      <c r="AE187" s="413"/>
      <c r="AF187" s="414"/>
      <c r="AG187" s="412"/>
      <c r="AH187" s="415"/>
      <c r="AI187" s="600"/>
      <c r="AJ187" s="601"/>
      <c r="AK187" s="601"/>
      <c r="AL187" s="601"/>
      <c r="AM187" s="601"/>
      <c r="AN187" s="602"/>
      <c r="AO187" s="108"/>
      <c r="AP187" s="603"/>
      <c r="AQ187" s="604"/>
      <c r="AR187" s="604"/>
      <c r="AS187" s="604"/>
      <c r="AT187" s="604"/>
      <c r="AU187" s="589"/>
      <c r="AV187" s="589"/>
      <c r="AW187" s="589"/>
      <c r="AX187" s="589"/>
      <c r="AY187" s="589"/>
      <c r="AZ187" s="589"/>
      <c r="BA187" s="589"/>
      <c r="BB187" s="589"/>
      <c r="BC187" s="589"/>
      <c r="BD187" s="590"/>
    </row>
    <row r="188" spans="1:56" ht="22.5" customHeight="1" x14ac:dyDescent="0.2">
      <c r="A188" s="109"/>
      <c r="B188" s="110"/>
      <c r="C188" s="1093"/>
      <c r="D188" s="1094"/>
      <c r="E188" s="1094"/>
      <c r="F188" s="1094"/>
      <c r="G188" s="1094"/>
      <c r="H188" s="1094"/>
      <c r="I188" s="1094"/>
      <c r="J188" s="1094"/>
      <c r="K188" s="1094"/>
      <c r="L188" s="1094"/>
      <c r="M188" s="1095"/>
      <c r="N188" s="594"/>
      <c r="O188" s="595"/>
      <c r="P188" s="596"/>
      <c r="Q188" s="594"/>
      <c r="R188" s="595"/>
      <c r="S188" s="596"/>
      <c r="T188" s="411"/>
      <c r="U188" s="412"/>
      <c r="V188" s="413"/>
      <c r="W188" s="414"/>
      <c r="X188" s="412"/>
      <c r="Y188" s="415"/>
      <c r="Z188" s="411"/>
      <c r="AA188" s="412"/>
      <c r="AB188" s="413"/>
      <c r="AC188" s="414"/>
      <c r="AD188" s="412"/>
      <c r="AE188" s="413"/>
      <c r="AF188" s="414"/>
      <c r="AG188" s="412"/>
      <c r="AH188" s="415"/>
      <c r="AI188" s="600"/>
      <c r="AJ188" s="601"/>
      <c r="AK188" s="601"/>
      <c r="AL188" s="601"/>
      <c r="AM188" s="601"/>
      <c r="AN188" s="602"/>
      <c r="AO188" s="108"/>
      <c r="AP188" s="603"/>
      <c r="AQ188" s="604"/>
      <c r="AR188" s="604"/>
      <c r="AS188" s="604"/>
      <c r="AT188" s="604"/>
      <c r="AU188" s="589"/>
      <c r="AV188" s="589"/>
      <c r="AW188" s="589"/>
      <c r="AX188" s="589"/>
      <c r="AY188" s="589"/>
      <c r="AZ188" s="589"/>
      <c r="BA188" s="589"/>
      <c r="BB188" s="589"/>
      <c r="BC188" s="589"/>
      <c r="BD188" s="590"/>
    </row>
    <row r="189" spans="1:56" ht="22.5" customHeight="1" x14ac:dyDescent="0.2">
      <c r="A189" s="109"/>
      <c r="B189" s="110"/>
      <c r="C189" s="1093"/>
      <c r="D189" s="1094"/>
      <c r="E189" s="1094"/>
      <c r="F189" s="1094"/>
      <c r="G189" s="1094"/>
      <c r="H189" s="1094"/>
      <c r="I189" s="1094"/>
      <c r="J189" s="1094"/>
      <c r="K189" s="1094"/>
      <c r="L189" s="1094"/>
      <c r="M189" s="1095"/>
      <c r="N189" s="594"/>
      <c r="O189" s="595"/>
      <c r="P189" s="596"/>
      <c r="Q189" s="594"/>
      <c r="R189" s="595"/>
      <c r="S189" s="596"/>
      <c r="T189" s="411"/>
      <c r="U189" s="412"/>
      <c r="V189" s="413"/>
      <c r="W189" s="414"/>
      <c r="X189" s="412"/>
      <c r="Y189" s="415"/>
      <c r="Z189" s="411"/>
      <c r="AA189" s="412"/>
      <c r="AB189" s="413"/>
      <c r="AC189" s="414"/>
      <c r="AD189" s="412"/>
      <c r="AE189" s="413"/>
      <c r="AF189" s="414"/>
      <c r="AG189" s="412"/>
      <c r="AH189" s="415"/>
      <c r="AI189" s="600"/>
      <c r="AJ189" s="601"/>
      <c r="AK189" s="601"/>
      <c r="AL189" s="601"/>
      <c r="AM189" s="601"/>
      <c r="AN189" s="602"/>
      <c r="AO189" s="108"/>
      <c r="AP189" s="603"/>
      <c r="AQ189" s="604"/>
      <c r="AR189" s="604"/>
      <c r="AS189" s="604"/>
      <c r="AT189" s="604"/>
      <c r="AU189" s="589"/>
      <c r="AV189" s="589"/>
      <c r="AW189" s="589"/>
      <c r="AX189" s="589"/>
      <c r="AY189" s="589"/>
      <c r="AZ189" s="589"/>
      <c r="BA189" s="589"/>
      <c r="BB189" s="589"/>
      <c r="BC189" s="589"/>
      <c r="BD189" s="590"/>
    </row>
    <row r="190" spans="1:56" ht="22.5" customHeight="1" thickBot="1" x14ac:dyDescent="0.25">
      <c r="A190" s="128"/>
      <c r="B190" s="129"/>
      <c r="C190" s="1140"/>
      <c r="D190" s="1141"/>
      <c r="E190" s="1141"/>
      <c r="F190" s="1141"/>
      <c r="G190" s="1141"/>
      <c r="H190" s="1141"/>
      <c r="I190" s="1141"/>
      <c r="J190" s="1141"/>
      <c r="K190" s="1141"/>
      <c r="L190" s="1141"/>
      <c r="M190" s="1142"/>
      <c r="N190" s="1143"/>
      <c r="O190" s="1144"/>
      <c r="P190" s="1145"/>
      <c r="Q190" s="1143"/>
      <c r="R190" s="1144"/>
      <c r="S190" s="1145"/>
      <c r="T190" s="416"/>
      <c r="U190" s="417"/>
      <c r="V190" s="418"/>
      <c r="W190" s="419"/>
      <c r="X190" s="417"/>
      <c r="Y190" s="420"/>
      <c r="Z190" s="416"/>
      <c r="AA190" s="417"/>
      <c r="AB190" s="418"/>
      <c r="AC190" s="419"/>
      <c r="AD190" s="417"/>
      <c r="AE190" s="418"/>
      <c r="AF190" s="419"/>
      <c r="AG190" s="417"/>
      <c r="AH190" s="420"/>
      <c r="AI190" s="617"/>
      <c r="AJ190" s="618"/>
      <c r="AK190" s="618"/>
      <c r="AL190" s="618"/>
      <c r="AM190" s="618"/>
      <c r="AN190" s="619"/>
      <c r="AO190" s="108"/>
      <c r="AP190" s="620"/>
      <c r="AQ190" s="621"/>
      <c r="AR190" s="621"/>
      <c r="AS190" s="621"/>
      <c r="AT190" s="621"/>
      <c r="AU190" s="622"/>
      <c r="AV190" s="622"/>
      <c r="AW190" s="622"/>
      <c r="AX190" s="622"/>
      <c r="AY190" s="622"/>
      <c r="AZ190" s="622"/>
      <c r="BA190" s="622"/>
      <c r="BB190" s="622"/>
      <c r="BC190" s="622"/>
      <c r="BD190" s="623"/>
    </row>
    <row r="191" spans="1:56" ht="22.5" customHeight="1" thickTop="1" thickBot="1" x14ac:dyDescent="0.2">
      <c r="A191" s="60"/>
      <c r="B191" s="130"/>
      <c r="C191" s="1146" t="s">
        <v>161</v>
      </c>
      <c r="D191" s="562"/>
      <c r="E191" s="562"/>
      <c r="F191" s="562"/>
      <c r="G191" s="562"/>
      <c r="H191" s="562"/>
      <c r="I191" s="562"/>
      <c r="J191" s="562"/>
      <c r="K191" s="562"/>
      <c r="L191" s="562"/>
      <c r="M191" s="562"/>
      <c r="N191" s="562"/>
      <c r="O191" s="562"/>
      <c r="P191" s="562"/>
      <c r="Q191" s="562"/>
      <c r="R191" s="562"/>
      <c r="S191" s="562"/>
      <c r="T191" s="562"/>
      <c r="U191" s="562"/>
      <c r="V191" s="562"/>
      <c r="W191" s="562"/>
      <c r="X191" s="562"/>
      <c r="Y191" s="1147"/>
      <c r="Z191" s="429"/>
      <c r="AA191" s="239"/>
      <c r="AB191" s="430"/>
      <c r="AC191" s="431"/>
      <c r="AD191" s="239"/>
      <c r="AE191" s="430"/>
      <c r="AF191" s="431"/>
      <c r="AG191" s="239"/>
      <c r="AH191" s="432"/>
      <c r="AI191" s="1148"/>
      <c r="AJ191" s="477"/>
      <c r="AK191" s="477"/>
      <c r="AL191" s="477"/>
      <c r="AM191" s="477"/>
      <c r="AN191" s="1149"/>
      <c r="BD191" s="131" t="s">
        <v>160</v>
      </c>
    </row>
    <row r="192" spans="1:56" ht="11.25" customHeight="1" thickTop="1" x14ac:dyDescent="0.2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1:56" ht="24" customHeight="1" x14ac:dyDescent="0.2">
      <c r="A193" s="633" t="s">
        <v>171</v>
      </c>
      <c r="B193" s="633"/>
      <c r="C193" s="633"/>
      <c r="D193" s="633"/>
      <c r="E193" s="633"/>
      <c r="F193" s="633"/>
      <c r="G193" s="633"/>
      <c r="H193" s="633"/>
      <c r="I193" s="633"/>
      <c r="J193" s="633"/>
      <c r="Q193" s="574" t="s">
        <v>170</v>
      </c>
      <c r="R193" s="574"/>
      <c r="S193" s="574"/>
      <c r="T193" s="574"/>
      <c r="U193" s="574"/>
      <c r="V193" s="574"/>
      <c r="W193" s="574"/>
      <c r="X193" s="574"/>
      <c r="Y193" s="574"/>
      <c r="Z193" s="574"/>
      <c r="AA193" s="574"/>
      <c r="AB193" s="574"/>
      <c r="AC193" s="574"/>
      <c r="AD193" s="574"/>
      <c r="AE193" s="574"/>
      <c r="AH193" s="126" t="s">
        <v>173</v>
      </c>
      <c r="AI193" s="126"/>
      <c r="AJ193" s="1133"/>
      <c r="AK193" s="1133"/>
      <c r="AL193" s="127" t="s">
        <v>172</v>
      </c>
      <c r="AM193" s="516"/>
      <c r="AN193" s="516"/>
      <c r="AT193" s="575"/>
      <c r="AU193" s="575"/>
      <c r="AV193" s="582"/>
      <c r="AW193" s="582"/>
      <c r="AX193" s="3" t="s">
        <v>158</v>
      </c>
      <c r="AY193" s="582"/>
      <c r="AZ193" s="582"/>
      <c r="BA193" s="3" t="s">
        <v>157</v>
      </c>
      <c r="BB193" s="582"/>
      <c r="BC193" s="582"/>
      <c r="BD193" s="3" t="s">
        <v>156</v>
      </c>
    </row>
    <row r="194" spans="1:56" ht="11.25" customHeight="1" thickBot="1" x14ac:dyDescent="0.25">
      <c r="AC194" s="93"/>
      <c r="AD194" s="93"/>
    </row>
    <row r="195" spans="1:56" ht="23.25" customHeight="1" thickTop="1" x14ac:dyDescent="0.2">
      <c r="A195" s="106" t="s">
        <v>167</v>
      </c>
      <c r="B195" s="235" t="s">
        <v>156</v>
      </c>
      <c r="C195" s="459" t="s">
        <v>166</v>
      </c>
      <c r="D195" s="460"/>
      <c r="E195" s="460"/>
      <c r="F195" s="460"/>
      <c r="G195" s="460"/>
      <c r="H195" s="460"/>
      <c r="I195" s="460"/>
      <c r="J195" s="460"/>
      <c r="K195" s="460"/>
      <c r="L195" s="460"/>
      <c r="M195" s="478"/>
      <c r="N195" s="630" t="s">
        <v>128</v>
      </c>
      <c r="O195" s="631"/>
      <c r="P195" s="632"/>
      <c r="Q195" s="630" t="s">
        <v>165</v>
      </c>
      <c r="R195" s="631"/>
      <c r="S195" s="632"/>
      <c r="T195" s="630" t="s">
        <v>127</v>
      </c>
      <c r="U195" s="631"/>
      <c r="V195" s="631"/>
      <c r="W195" s="631"/>
      <c r="X195" s="631"/>
      <c r="Y195" s="632"/>
      <c r="Z195" s="630" t="s">
        <v>164</v>
      </c>
      <c r="AA195" s="631"/>
      <c r="AB195" s="631"/>
      <c r="AC195" s="631"/>
      <c r="AD195" s="631"/>
      <c r="AE195" s="631"/>
      <c r="AF195" s="631"/>
      <c r="AG195" s="631"/>
      <c r="AH195" s="632"/>
      <c r="AI195" s="459" t="s">
        <v>163</v>
      </c>
      <c r="AJ195" s="460"/>
      <c r="AK195" s="460"/>
      <c r="AL195" s="460"/>
      <c r="AM195" s="460"/>
      <c r="AN195" s="461"/>
      <c r="AO195" s="108"/>
      <c r="AP195" s="624" t="s">
        <v>162</v>
      </c>
      <c r="AQ195" s="625"/>
      <c r="AR195" s="625"/>
      <c r="AS195" s="625"/>
      <c r="AT195" s="625"/>
      <c r="AU195" s="625"/>
      <c r="AV195" s="625"/>
      <c r="AW195" s="625"/>
      <c r="AX195" s="625"/>
      <c r="AY195" s="625"/>
      <c r="AZ195" s="625"/>
      <c r="BA195" s="625"/>
      <c r="BB195" s="625"/>
      <c r="BC195" s="625"/>
      <c r="BD195" s="626"/>
    </row>
    <row r="196" spans="1:56" ht="22.5" customHeight="1" x14ac:dyDescent="0.2">
      <c r="A196" s="109"/>
      <c r="B196" s="110"/>
      <c r="C196" s="1093"/>
      <c r="D196" s="1094"/>
      <c r="E196" s="1094"/>
      <c r="F196" s="1094"/>
      <c r="G196" s="1094"/>
      <c r="H196" s="1094"/>
      <c r="I196" s="1094"/>
      <c r="J196" s="1094"/>
      <c r="K196" s="1094"/>
      <c r="L196" s="1094"/>
      <c r="M196" s="1095"/>
      <c r="N196" s="594"/>
      <c r="O196" s="595"/>
      <c r="P196" s="596"/>
      <c r="Q196" s="594"/>
      <c r="R196" s="595"/>
      <c r="S196" s="596"/>
      <c r="T196" s="411"/>
      <c r="U196" s="412"/>
      <c r="V196" s="413"/>
      <c r="W196" s="414"/>
      <c r="X196" s="412"/>
      <c r="Y196" s="415"/>
      <c r="Z196" s="411"/>
      <c r="AA196" s="412"/>
      <c r="AB196" s="413"/>
      <c r="AC196" s="414"/>
      <c r="AD196" s="412"/>
      <c r="AE196" s="413"/>
      <c r="AF196" s="414"/>
      <c r="AG196" s="412"/>
      <c r="AH196" s="415"/>
      <c r="AI196" s="600"/>
      <c r="AJ196" s="601"/>
      <c r="AK196" s="601"/>
      <c r="AL196" s="601"/>
      <c r="AM196" s="601"/>
      <c r="AN196" s="602"/>
      <c r="AO196" s="108"/>
      <c r="AP196" s="603"/>
      <c r="AQ196" s="604"/>
      <c r="AR196" s="604"/>
      <c r="AS196" s="604"/>
      <c r="AT196" s="604"/>
      <c r="AU196" s="589"/>
      <c r="AV196" s="589"/>
      <c r="AW196" s="589"/>
      <c r="AX196" s="589"/>
      <c r="AY196" s="589"/>
      <c r="AZ196" s="589"/>
      <c r="BA196" s="589"/>
      <c r="BB196" s="589"/>
      <c r="BC196" s="589"/>
      <c r="BD196" s="590"/>
    </row>
    <row r="197" spans="1:56" ht="22.5" customHeight="1" x14ac:dyDescent="0.2">
      <c r="A197" s="109"/>
      <c r="B197" s="110"/>
      <c r="C197" s="1093"/>
      <c r="D197" s="1094"/>
      <c r="E197" s="1094"/>
      <c r="F197" s="1094"/>
      <c r="G197" s="1094"/>
      <c r="H197" s="1094"/>
      <c r="I197" s="1094"/>
      <c r="J197" s="1094"/>
      <c r="K197" s="1094"/>
      <c r="L197" s="1094"/>
      <c r="M197" s="1095"/>
      <c r="N197" s="594"/>
      <c r="O197" s="595"/>
      <c r="P197" s="596"/>
      <c r="Q197" s="594"/>
      <c r="R197" s="595"/>
      <c r="S197" s="596"/>
      <c r="T197" s="411"/>
      <c r="U197" s="412"/>
      <c r="V197" s="413"/>
      <c r="W197" s="414"/>
      <c r="X197" s="412"/>
      <c r="Y197" s="415"/>
      <c r="Z197" s="411"/>
      <c r="AA197" s="412"/>
      <c r="AB197" s="413"/>
      <c r="AC197" s="414"/>
      <c r="AD197" s="412"/>
      <c r="AE197" s="413"/>
      <c r="AF197" s="414"/>
      <c r="AG197" s="412"/>
      <c r="AH197" s="415"/>
      <c r="AI197" s="600"/>
      <c r="AJ197" s="601"/>
      <c r="AK197" s="601"/>
      <c r="AL197" s="601"/>
      <c r="AM197" s="601"/>
      <c r="AN197" s="602"/>
      <c r="AO197" s="108"/>
      <c r="AP197" s="603"/>
      <c r="AQ197" s="604"/>
      <c r="AR197" s="604"/>
      <c r="AS197" s="604"/>
      <c r="AT197" s="604"/>
      <c r="AU197" s="589"/>
      <c r="AV197" s="589"/>
      <c r="AW197" s="589"/>
      <c r="AX197" s="589"/>
      <c r="AY197" s="589"/>
      <c r="AZ197" s="589"/>
      <c r="BA197" s="589"/>
      <c r="BB197" s="589"/>
      <c r="BC197" s="589"/>
      <c r="BD197" s="590"/>
    </row>
    <row r="198" spans="1:56" ht="22.5" customHeight="1" x14ac:dyDescent="0.2">
      <c r="A198" s="109"/>
      <c r="B198" s="110"/>
      <c r="C198" s="1093"/>
      <c r="D198" s="1094"/>
      <c r="E198" s="1094"/>
      <c r="F198" s="1094"/>
      <c r="G198" s="1094"/>
      <c r="H198" s="1094"/>
      <c r="I198" s="1094"/>
      <c r="J198" s="1094"/>
      <c r="K198" s="1094"/>
      <c r="L198" s="1094"/>
      <c r="M198" s="1095"/>
      <c r="N198" s="594"/>
      <c r="O198" s="595"/>
      <c r="P198" s="596"/>
      <c r="Q198" s="594"/>
      <c r="R198" s="595"/>
      <c r="S198" s="596"/>
      <c r="T198" s="411"/>
      <c r="U198" s="412"/>
      <c r="V198" s="413"/>
      <c r="W198" s="414"/>
      <c r="X198" s="412"/>
      <c r="Y198" s="415"/>
      <c r="Z198" s="411"/>
      <c r="AA198" s="412"/>
      <c r="AB198" s="413"/>
      <c r="AC198" s="414"/>
      <c r="AD198" s="412"/>
      <c r="AE198" s="413"/>
      <c r="AF198" s="414"/>
      <c r="AG198" s="412"/>
      <c r="AH198" s="415"/>
      <c r="AI198" s="600"/>
      <c r="AJ198" s="601"/>
      <c r="AK198" s="601"/>
      <c r="AL198" s="601"/>
      <c r="AM198" s="601"/>
      <c r="AN198" s="602"/>
      <c r="AO198" s="108"/>
      <c r="AP198" s="603"/>
      <c r="AQ198" s="604"/>
      <c r="AR198" s="604"/>
      <c r="AS198" s="604"/>
      <c r="AT198" s="604"/>
      <c r="AU198" s="589"/>
      <c r="AV198" s="589"/>
      <c r="AW198" s="589"/>
      <c r="AX198" s="589"/>
      <c r="AY198" s="589"/>
      <c r="AZ198" s="589"/>
      <c r="BA198" s="589"/>
      <c r="BB198" s="589"/>
      <c r="BC198" s="589"/>
      <c r="BD198" s="590"/>
    </row>
    <row r="199" spans="1:56" ht="22.5" customHeight="1" x14ac:dyDescent="0.2">
      <c r="A199" s="109"/>
      <c r="B199" s="110"/>
      <c r="C199" s="1093"/>
      <c r="D199" s="1094"/>
      <c r="E199" s="1094"/>
      <c r="F199" s="1094"/>
      <c r="G199" s="1094"/>
      <c r="H199" s="1094"/>
      <c r="I199" s="1094"/>
      <c r="J199" s="1094"/>
      <c r="K199" s="1094"/>
      <c r="L199" s="1094"/>
      <c r="M199" s="1095"/>
      <c r="N199" s="594"/>
      <c r="O199" s="595"/>
      <c r="P199" s="596"/>
      <c r="Q199" s="594"/>
      <c r="R199" s="595"/>
      <c r="S199" s="596"/>
      <c r="T199" s="411"/>
      <c r="U199" s="412"/>
      <c r="V199" s="413"/>
      <c r="W199" s="414"/>
      <c r="X199" s="412"/>
      <c r="Y199" s="415"/>
      <c r="Z199" s="411"/>
      <c r="AA199" s="412"/>
      <c r="AB199" s="413"/>
      <c r="AC199" s="414"/>
      <c r="AD199" s="412"/>
      <c r="AE199" s="413"/>
      <c r="AF199" s="414"/>
      <c r="AG199" s="412"/>
      <c r="AH199" s="415"/>
      <c r="AI199" s="600"/>
      <c r="AJ199" s="601"/>
      <c r="AK199" s="601"/>
      <c r="AL199" s="601"/>
      <c r="AM199" s="601"/>
      <c r="AN199" s="602"/>
      <c r="AO199" s="108"/>
      <c r="AP199" s="603"/>
      <c r="AQ199" s="604"/>
      <c r="AR199" s="604"/>
      <c r="AS199" s="604"/>
      <c r="AT199" s="604"/>
      <c r="AU199" s="589"/>
      <c r="AV199" s="589"/>
      <c r="AW199" s="589"/>
      <c r="AX199" s="589"/>
      <c r="AY199" s="589"/>
      <c r="AZ199" s="589"/>
      <c r="BA199" s="589"/>
      <c r="BB199" s="589"/>
      <c r="BC199" s="589"/>
      <c r="BD199" s="590"/>
    </row>
    <row r="200" spans="1:56" ht="22.5" customHeight="1" x14ac:dyDescent="0.2">
      <c r="A200" s="109"/>
      <c r="B200" s="110"/>
      <c r="C200" s="1093"/>
      <c r="D200" s="1094"/>
      <c r="E200" s="1094"/>
      <c r="F200" s="1094"/>
      <c r="G200" s="1094"/>
      <c r="H200" s="1094"/>
      <c r="I200" s="1094"/>
      <c r="J200" s="1094"/>
      <c r="K200" s="1094"/>
      <c r="L200" s="1094"/>
      <c r="M200" s="1095"/>
      <c r="N200" s="594"/>
      <c r="O200" s="595"/>
      <c r="P200" s="596"/>
      <c r="Q200" s="594"/>
      <c r="R200" s="595"/>
      <c r="S200" s="596"/>
      <c r="T200" s="411"/>
      <c r="U200" s="412"/>
      <c r="V200" s="413"/>
      <c r="W200" s="414"/>
      <c r="X200" s="412"/>
      <c r="Y200" s="415"/>
      <c r="Z200" s="411"/>
      <c r="AA200" s="412"/>
      <c r="AB200" s="413"/>
      <c r="AC200" s="414"/>
      <c r="AD200" s="412"/>
      <c r="AE200" s="413"/>
      <c r="AF200" s="414"/>
      <c r="AG200" s="412"/>
      <c r="AH200" s="415"/>
      <c r="AI200" s="600"/>
      <c r="AJ200" s="601"/>
      <c r="AK200" s="601"/>
      <c r="AL200" s="601"/>
      <c r="AM200" s="601"/>
      <c r="AN200" s="602"/>
      <c r="AO200" s="108"/>
      <c r="AP200" s="603"/>
      <c r="AQ200" s="604"/>
      <c r="AR200" s="604"/>
      <c r="AS200" s="604"/>
      <c r="AT200" s="604"/>
      <c r="AU200" s="589"/>
      <c r="AV200" s="589"/>
      <c r="AW200" s="589"/>
      <c r="AX200" s="589"/>
      <c r="AY200" s="589"/>
      <c r="AZ200" s="589"/>
      <c r="BA200" s="589"/>
      <c r="BB200" s="589"/>
      <c r="BC200" s="589"/>
      <c r="BD200" s="590"/>
    </row>
    <row r="201" spans="1:56" ht="22.5" customHeight="1" x14ac:dyDescent="0.2">
      <c r="A201" s="109"/>
      <c r="B201" s="110"/>
      <c r="C201" s="1093"/>
      <c r="D201" s="1094"/>
      <c r="E201" s="1094"/>
      <c r="F201" s="1094"/>
      <c r="G201" s="1094"/>
      <c r="H201" s="1094"/>
      <c r="I201" s="1094"/>
      <c r="J201" s="1094"/>
      <c r="K201" s="1094"/>
      <c r="L201" s="1094"/>
      <c r="M201" s="1095"/>
      <c r="N201" s="594"/>
      <c r="O201" s="595"/>
      <c r="P201" s="596"/>
      <c r="Q201" s="594"/>
      <c r="R201" s="595"/>
      <c r="S201" s="596"/>
      <c r="T201" s="411"/>
      <c r="U201" s="412"/>
      <c r="V201" s="413"/>
      <c r="W201" s="414"/>
      <c r="X201" s="412"/>
      <c r="Y201" s="415"/>
      <c r="Z201" s="411"/>
      <c r="AA201" s="412"/>
      <c r="AB201" s="413"/>
      <c r="AC201" s="414"/>
      <c r="AD201" s="412"/>
      <c r="AE201" s="413"/>
      <c r="AF201" s="414"/>
      <c r="AG201" s="412"/>
      <c r="AH201" s="415"/>
      <c r="AI201" s="600"/>
      <c r="AJ201" s="601"/>
      <c r="AK201" s="601"/>
      <c r="AL201" s="601"/>
      <c r="AM201" s="601"/>
      <c r="AN201" s="602"/>
      <c r="AO201" s="108"/>
      <c r="AP201" s="603"/>
      <c r="AQ201" s="604"/>
      <c r="AR201" s="604"/>
      <c r="AS201" s="604"/>
      <c r="AT201" s="604"/>
      <c r="AU201" s="589"/>
      <c r="AV201" s="589"/>
      <c r="AW201" s="589"/>
      <c r="AX201" s="589"/>
      <c r="AY201" s="589"/>
      <c r="AZ201" s="589"/>
      <c r="BA201" s="589"/>
      <c r="BB201" s="589"/>
      <c r="BC201" s="589"/>
      <c r="BD201" s="590"/>
    </row>
    <row r="202" spans="1:56" ht="22.5" customHeight="1" x14ac:dyDescent="0.2">
      <c r="A202" s="109"/>
      <c r="B202" s="110"/>
      <c r="C202" s="1093"/>
      <c r="D202" s="1094"/>
      <c r="E202" s="1094"/>
      <c r="F202" s="1094"/>
      <c r="G202" s="1094"/>
      <c r="H202" s="1094"/>
      <c r="I202" s="1094"/>
      <c r="J202" s="1094"/>
      <c r="K202" s="1094"/>
      <c r="L202" s="1094"/>
      <c r="M202" s="1095"/>
      <c r="N202" s="594"/>
      <c r="O202" s="595"/>
      <c r="P202" s="596"/>
      <c r="Q202" s="594"/>
      <c r="R202" s="595"/>
      <c r="S202" s="596"/>
      <c r="T202" s="411"/>
      <c r="U202" s="412"/>
      <c r="V202" s="413"/>
      <c r="W202" s="414"/>
      <c r="X202" s="412"/>
      <c r="Y202" s="415"/>
      <c r="Z202" s="411"/>
      <c r="AA202" s="412"/>
      <c r="AB202" s="413"/>
      <c r="AC202" s="414"/>
      <c r="AD202" s="412"/>
      <c r="AE202" s="413"/>
      <c r="AF202" s="414"/>
      <c r="AG202" s="412"/>
      <c r="AH202" s="415"/>
      <c r="AI202" s="600"/>
      <c r="AJ202" s="601"/>
      <c r="AK202" s="601"/>
      <c r="AL202" s="601"/>
      <c r="AM202" s="601"/>
      <c r="AN202" s="602"/>
      <c r="AO202" s="108"/>
      <c r="AP202" s="603"/>
      <c r="AQ202" s="604"/>
      <c r="AR202" s="604"/>
      <c r="AS202" s="604"/>
      <c r="AT202" s="604"/>
      <c r="AU202" s="589"/>
      <c r="AV202" s="589"/>
      <c r="AW202" s="589"/>
      <c r="AX202" s="589"/>
      <c r="AY202" s="589"/>
      <c r="AZ202" s="589"/>
      <c r="BA202" s="589"/>
      <c r="BB202" s="589"/>
      <c r="BC202" s="589"/>
      <c r="BD202" s="590"/>
    </row>
    <row r="203" spans="1:56" ht="22.5" customHeight="1" x14ac:dyDescent="0.2">
      <c r="A203" s="109"/>
      <c r="B203" s="110"/>
      <c r="C203" s="1093"/>
      <c r="D203" s="1094"/>
      <c r="E203" s="1094"/>
      <c r="F203" s="1094"/>
      <c r="G203" s="1094"/>
      <c r="H203" s="1094"/>
      <c r="I203" s="1094"/>
      <c r="J203" s="1094"/>
      <c r="K203" s="1094"/>
      <c r="L203" s="1094"/>
      <c r="M203" s="1095"/>
      <c r="N203" s="594"/>
      <c r="O203" s="595"/>
      <c r="P203" s="596"/>
      <c r="Q203" s="594"/>
      <c r="R203" s="595"/>
      <c r="S203" s="596"/>
      <c r="T203" s="411"/>
      <c r="U203" s="412"/>
      <c r="V203" s="413"/>
      <c r="W203" s="414"/>
      <c r="X203" s="412"/>
      <c r="Y203" s="415"/>
      <c r="Z203" s="411"/>
      <c r="AA203" s="412"/>
      <c r="AB203" s="413"/>
      <c r="AC203" s="414"/>
      <c r="AD203" s="412"/>
      <c r="AE203" s="413"/>
      <c r="AF203" s="414"/>
      <c r="AG203" s="412"/>
      <c r="AH203" s="415"/>
      <c r="AI203" s="600"/>
      <c r="AJ203" s="601"/>
      <c r="AK203" s="601"/>
      <c r="AL203" s="601"/>
      <c r="AM203" s="601"/>
      <c r="AN203" s="602"/>
      <c r="AO203" s="108"/>
      <c r="AP203" s="603"/>
      <c r="AQ203" s="604"/>
      <c r="AR203" s="604"/>
      <c r="AS203" s="604"/>
      <c r="AT203" s="604"/>
      <c r="AU203" s="589"/>
      <c r="AV203" s="589"/>
      <c r="AW203" s="589"/>
      <c r="AX203" s="589"/>
      <c r="AY203" s="589"/>
      <c r="AZ203" s="589"/>
      <c r="BA203" s="589"/>
      <c r="BB203" s="589"/>
      <c r="BC203" s="589"/>
      <c r="BD203" s="590"/>
    </row>
    <row r="204" spans="1:56" ht="22.5" customHeight="1" x14ac:dyDescent="0.2">
      <c r="A204" s="109"/>
      <c r="B204" s="110"/>
      <c r="C204" s="1093"/>
      <c r="D204" s="1094"/>
      <c r="E204" s="1094"/>
      <c r="F204" s="1094"/>
      <c r="G204" s="1094"/>
      <c r="H204" s="1094"/>
      <c r="I204" s="1094"/>
      <c r="J204" s="1094"/>
      <c r="K204" s="1094"/>
      <c r="L204" s="1094"/>
      <c r="M204" s="1095"/>
      <c r="N204" s="594"/>
      <c r="O204" s="595"/>
      <c r="P204" s="596"/>
      <c r="Q204" s="594"/>
      <c r="R204" s="595"/>
      <c r="S204" s="596"/>
      <c r="T204" s="411"/>
      <c r="U204" s="412"/>
      <c r="V204" s="413"/>
      <c r="W204" s="414"/>
      <c r="X204" s="412"/>
      <c r="Y204" s="415"/>
      <c r="Z204" s="411"/>
      <c r="AA204" s="412"/>
      <c r="AB204" s="413"/>
      <c r="AC204" s="414"/>
      <c r="AD204" s="412"/>
      <c r="AE204" s="413"/>
      <c r="AF204" s="414"/>
      <c r="AG204" s="412"/>
      <c r="AH204" s="415"/>
      <c r="AI204" s="600"/>
      <c r="AJ204" s="601"/>
      <c r="AK204" s="601"/>
      <c r="AL204" s="601"/>
      <c r="AM204" s="601"/>
      <c r="AN204" s="602"/>
      <c r="AO204" s="108"/>
      <c r="AP204" s="603"/>
      <c r="AQ204" s="604"/>
      <c r="AR204" s="604"/>
      <c r="AS204" s="604"/>
      <c r="AT204" s="604"/>
      <c r="AU204" s="589"/>
      <c r="AV204" s="589"/>
      <c r="AW204" s="589"/>
      <c r="AX204" s="589"/>
      <c r="AY204" s="589"/>
      <c r="AZ204" s="589"/>
      <c r="BA204" s="589"/>
      <c r="BB204" s="589"/>
      <c r="BC204" s="589"/>
      <c r="BD204" s="590"/>
    </row>
    <row r="205" spans="1:56" ht="22.5" customHeight="1" x14ac:dyDescent="0.2">
      <c r="A205" s="109"/>
      <c r="B205" s="110"/>
      <c r="C205" s="1093"/>
      <c r="D205" s="1094"/>
      <c r="E205" s="1094"/>
      <c r="F205" s="1094"/>
      <c r="G205" s="1094"/>
      <c r="H205" s="1094"/>
      <c r="I205" s="1094"/>
      <c r="J205" s="1094"/>
      <c r="K205" s="1094"/>
      <c r="L205" s="1094"/>
      <c r="M205" s="1095"/>
      <c r="N205" s="594"/>
      <c r="O205" s="595"/>
      <c r="P205" s="596"/>
      <c r="Q205" s="594"/>
      <c r="R205" s="595"/>
      <c r="S205" s="596"/>
      <c r="T205" s="411"/>
      <c r="U205" s="412"/>
      <c r="V205" s="413"/>
      <c r="W205" s="414"/>
      <c r="X205" s="412"/>
      <c r="Y205" s="415"/>
      <c r="Z205" s="411"/>
      <c r="AA205" s="412"/>
      <c r="AB205" s="413"/>
      <c r="AC205" s="414"/>
      <c r="AD205" s="412"/>
      <c r="AE205" s="413"/>
      <c r="AF205" s="414"/>
      <c r="AG205" s="412"/>
      <c r="AH205" s="415"/>
      <c r="AI205" s="600"/>
      <c r="AJ205" s="601"/>
      <c r="AK205" s="601"/>
      <c r="AL205" s="601"/>
      <c r="AM205" s="601"/>
      <c r="AN205" s="602"/>
      <c r="AO205" s="108"/>
      <c r="AP205" s="603"/>
      <c r="AQ205" s="604"/>
      <c r="AR205" s="604"/>
      <c r="AS205" s="604"/>
      <c r="AT205" s="604"/>
      <c r="AU205" s="589"/>
      <c r="AV205" s="589"/>
      <c r="AW205" s="589"/>
      <c r="AX205" s="589"/>
      <c r="AY205" s="589"/>
      <c r="AZ205" s="589"/>
      <c r="BA205" s="589"/>
      <c r="BB205" s="589"/>
      <c r="BC205" s="589"/>
      <c r="BD205" s="590"/>
    </row>
    <row r="206" spans="1:56" ht="22.5" customHeight="1" x14ac:dyDescent="0.2">
      <c r="A206" s="109"/>
      <c r="B206" s="110"/>
      <c r="C206" s="1093"/>
      <c r="D206" s="1094"/>
      <c r="E206" s="1094"/>
      <c r="F206" s="1094"/>
      <c r="G206" s="1094"/>
      <c r="H206" s="1094"/>
      <c r="I206" s="1094"/>
      <c r="J206" s="1094"/>
      <c r="K206" s="1094"/>
      <c r="L206" s="1094"/>
      <c r="M206" s="1095"/>
      <c r="N206" s="594"/>
      <c r="O206" s="595"/>
      <c r="P206" s="596"/>
      <c r="Q206" s="594"/>
      <c r="R206" s="595"/>
      <c r="S206" s="596"/>
      <c r="T206" s="411"/>
      <c r="U206" s="412"/>
      <c r="V206" s="413"/>
      <c r="W206" s="414"/>
      <c r="X206" s="412"/>
      <c r="Y206" s="415"/>
      <c r="Z206" s="411"/>
      <c r="AA206" s="412"/>
      <c r="AB206" s="413"/>
      <c r="AC206" s="414"/>
      <c r="AD206" s="412"/>
      <c r="AE206" s="413"/>
      <c r="AF206" s="414"/>
      <c r="AG206" s="412"/>
      <c r="AH206" s="415"/>
      <c r="AI206" s="600"/>
      <c r="AJ206" s="601"/>
      <c r="AK206" s="601"/>
      <c r="AL206" s="601"/>
      <c r="AM206" s="601"/>
      <c r="AN206" s="602"/>
      <c r="AO206" s="108"/>
      <c r="AP206" s="603"/>
      <c r="AQ206" s="604"/>
      <c r="AR206" s="604"/>
      <c r="AS206" s="604"/>
      <c r="AT206" s="604"/>
      <c r="AU206" s="589"/>
      <c r="AV206" s="589"/>
      <c r="AW206" s="589"/>
      <c r="AX206" s="589"/>
      <c r="AY206" s="589"/>
      <c r="AZ206" s="589"/>
      <c r="BA206" s="589"/>
      <c r="BB206" s="589"/>
      <c r="BC206" s="589"/>
      <c r="BD206" s="590"/>
    </row>
    <row r="207" spans="1:56" ht="22.5" customHeight="1" x14ac:dyDescent="0.2">
      <c r="A207" s="109"/>
      <c r="B207" s="110"/>
      <c r="C207" s="1093"/>
      <c r="D207" s="1094"/>
      <c r="E207" s="1094"/>
      <c r="F207" s="1094"/>
      <c r="G207" s="1094"/>
      <c r="H207" s="1094"/>
      <c r="I207" s="1094"/>
      <c r="J207" s="1094"/>
      <c r="K207" s="1094"/>
      <c r="L207" s="1094"/>
      <c r="M207" s="1095"/>
      <c r="N207" s="594"/>
      <c r="O207" s="595"/>
      <c r="P207" s="596"/>
      <c r="Q207" s="594"/>
      <c r="R207" s="595"/>
      <c r="S207" s="596"/>
      <c r="T207" s="411"/>
      <c r="U207" s="412"/>
      <c r="V207" s="413"/>
      <c r="W207" s="414"/>
      <c r="X207" s="412"/>
      <c r="Y207" s="415"/>
      <c r="Z207" s="411"/>
      <c r="AA207" s="412"/>
      <c r="AB207" s="413"/>
      <c r="AC207" s="414"/>
      <c r="AD207" s="412"/>
      <c r="AE207" s="413"/>
      <c r="AF207" s="414"/>
      <c r="AG207" s="412"/>
      <c r="AH207" s="415"/>
      <c r="AI207" s="600"/>
      <c r="AJ207" s="601"/>
      <c r="AK207" s="601"/>
      <c r="AL207" s="601"/>
      <c r="AM207" s="601"/>
      <c r="AN207" s="602"/>
      <c r="AO207" s="108"/>
      <c r="AP207" s="603"/>
      <c r="AQ207" s="604"/>
      <c r="AR207" s="604"/>
      <c r="AS207" s="604"/>
      <c r="AT207" s="604"/>
      <c r="AU207" s="589"/>
      <c r="AV207" s="589"/>
      <c r="AW207" s="589"/>
      <c r="AX207" s="589"/>
      <c r="AY207" s="589"/>
      <c r="AZ207" s="589"/>
      <c r="BA207" s="589"/>
      <c r="BB207" s="589"/>
      <c r="BC207" s="589"/>
      <c r="BD207" s="590"/>
    </row>
    <row r="208" spans="1:56" ht="22.5" customHeight="1" x14ac:dyDescent="0.2">
      <c r="A208" s="109"/>
      <c r="B208" s="110"/>
      <c r="C208" s="1093"/>
      <c r="D208" s="1094"/>
      <c r="E208" s="1094"/>
      <c r="F208" s="1094"/>
      <c r="G208" s="1094"/>
      <c r="H208" s="1094"/>
      <c r="I208" s="1094"/>
      <c r="J208" s="1094"/>
      <c r="K208" s="1094"/>
      <c r="L208" s="1094"/>
      <c r="M208" s="1095"/>
      <c r="N208" s="594"/>
      <c r="O208" s="595"/>
      <c r="P208" s="596"/>
      <c r="Q208" s="594"/>
      <c r="R208" s="595"/>
      <c r="S208" s="596"/>
      <c r="T208" s="411"/>
      <c r="U208" s="412"/>
      <c r="V208" s="413"/>
      <c r="W208" s="414"/>
      <c r="X208" s="412"/>
      <c r="Y208" s="415"/>
      <c r="Z208" s="411"/>
      <c r="AA208" s="412"/>
      <c r="AB208" s="413"/>
      <c r="AC208" s="414"/>
      <c r="AD208" s="412"/>
      <c r="AE208" s="413"/>
      <c r="AF208" s="414"/>
      <c r="AG208" s="412"/>
      <c r="AH208" s="415"/>
      <c r="AI208" s="600"/>
      <c r="AJ208" s="601"/>
      <c r="AK208" s="601"/>
      <c r="AL208" s="601"/>
      <c r="AM208" s="601"/>
      <c r="AN208" s="602"/>
      <c r="AO208" s="108"/>
      <c r="AP208" s="603"/>
      <c r="AQ208" s="604"/>
      <c r="AR208" s="604"/>
      <c r="AS208" s="604"/>
      <c r="AT208" s="604"/>
      <c r="AU208" s="589"/>
      <c r="AV208" s="589"/>
      <c r="AW208" s="589"/>
      <c r="AX208" s="589"/>
      <c r="AY208" s="589"/>
      <c r="AZ208" s="589"/>
      <c r="BA208" s="589"/>
      <c r="BB208" s="589"/>
      <c r="BC208" s="589"/>
      <c r="BD208" s="590"/>
    </row>
    <row r="209" spans="1:56" ht="22.5" customHeight="1" x14ac:dyDescent="0.2">
      <c r="A209" s="109"/>
      <c r="B209" s="110"/>
      <c r="C209" s="1093"/>
      <c r="D209" s="1094"/>
      <c r="E209" s="1094"/>
      <c r="F209" s="1094"/>
      <c r="G209" s="1094"/>
      <c r="H209" s="1094"/>
      <c r="I209" s="1094"/>
      <c r="J209" s="1094"/>
      <c r="K209" s="1094"/>
      <c r="L209" s="1094"/>
      <c r="M209" s="1095"/>
      <c r="N209" s="594"/>
      <c r="O209" s="595"/>
      <c r="P209" s="596"/>
      <c r="Q209" s="594"/>
      <c r="R209" s="595"/>
      <c r="S209" s="596"/>
      <c r="T209" s="411"/>
      <c r="U209" s="412"/>
      <c r="V209" s="413"/>
      <c r="W209" s="414"/>
      <c r="X209" s="412"/>
      <c r="Y209" s="415"/>
      <c r="Z209" s="411"/>
      <c r="AA209" s="412"/>
      <c r="AB209" s="413"/>
      <c r="AC209" s="414"/>
      <c r="AD209" s="412"/>
      <c r="AE209" s="413"/>
      <c r="AF209" s="414"/>
      <c r="AG209" s="412"/>
      <c r="AH209" s="415"/>
      <c r="AI209" s="600"/>
      <c r="AJ209" s="601"/>
      <c r="AK209" s="601"/>
      <c r="AL209" s="601"/>
      <c r="AM209" s="601"/>
      <c r="AN209" s="602"/>
      <c r="AO209" s="108"/>
      <c r="AP209" s="603"/>
      <c r="AQ209" s="604"/>
      <c r="AR209" s="604"/>
      <c r="AS209" s="604"/>
      <c r="AT209" s="604"/>
      <c r="AU209" s="589"/>
      <c r="AV209" s="589"/>
      <c r="AW209" s="589"/>
      <c r="AX209" s="589"/>
      <c r="AY209" s="589"/>
      <c r="AZ209" s="589"/>
      <c r="BA209" s="589"/>
      <c r="BB209" s="589"/>
      <c r="BC209" s="589"/>
      <c r="BD209" s="590"/>
    </row>
    <row r="210" spans="1:56" ht="22.5" customHeight="1" x14ac:dyDescent="0.2">
      <c r="A210" s="109"/>
      <c r="B210" s="110"/>
      <c r="C210" s="1093"/>
      <c r="D210" s="1094"/>
      <c r="E210" s="1094"/>
      <c r="F210" s="1094"/>
      <c r="G210" s="1094"/>
      <c r="H210" s="1094"/>
      <c r="I210" s="1094"/>
      <c r="J210" s="1094"/>
      <c r="K210" s="1094"/>
      <c r="L210" s="1094"/>
      <c r="M210" s="1095"/>
      <c r="N210" s="594"/>
      <c r="O210" s="595"/>
      <c r="P210" s="596"/>
      <c r="Q210" s="594"/>
      <c r="R210" s="595"/>
      <c r="S210" s="596"/>
      <c r="T210" s="411"/>
      <c r="U210" s="412"/>
      <c r="V210" s="413"/>
      <c r="W210" s="414"/>
      <c r="X210" s="412"/>
      <c r="Y210" s="415"/>
      <c r="Z210" s="411"/>
      <c r="AA210" s="412"/>
      <c r="AB210" s="413"/>
      <c r="AC210" s="414"/>
      <c r="AD210" s="412"/>
      <c r="AE210" s="413"/>
      <c r="AF210" s="414"/>
      <c r="AG210" s="412"/>
      <c r="AH210" s="415"/>
      <c r="AI210" s="600"/>
      <c r="AJ210" s="601"/>
      <c r="AK210" s="601"/>
      <c r="AL210" s="601"/>
      <c r="AM210" s="601"/>
      <c r="AN210" s="602"/>
      <c r="AO210" s="108"/>
      <c r="AP210" s="603"/>
      <c r="AQ210" s="604"/>
      <c r="AR210" s="604"/>
      <c r="AS210" s="604"/>
      <c r="AT210" s="604"/>
      <c r="AU210" s="589"/>
      <c r="AV210" s="589"/>
      <c r="AW210" s="589"/>
      <c r="AX210" s="589"/>
      <c r="AY210" s="589"/>
      <c r="AZ210" s="589"/>
      <c r="BA210" s="589"/>
      <c r="BB210" s="589"/>
      <c r="BC210" s="589"/>
      <c r="BD210" s="590"/>
    </row>
    <row r="211" spans="1:56" ht="22.5" customHeight="1" x14ac:dyDescent="0.2">
      <c r="A211" s="109"/>
      <c r="B211" s="110"/>
      <c r="C211" s="1093"/>
      <c r="D211" s="1094"/>
      <c r="E211" s="1094"/>
      <c r="F211" s="1094"/>
      <c r="G211" s="1094"/>
      <c r="H211" s="1094"/>
      <c r="I211" s="1094"/>
      <c r="J211" s="1094"/>
      <c r="K211" s="1094"/>
      <c r="L211" s="1094"/>
      <c r="M211" s="1095"/>
      <c r="N211" s="594"/>
      <c r="O211" s="595"/>
      <c r="P211" s="596"/>
      <c r="Q211" s="594"/>
      <c r="R211" s="595"/>
      <c r="S211" s="596"/>
      <c r="T211" s="411"/>
      <c r="U211" s="412"/>
      <c r="V211" s="413"/>
      <c r="W211" s="414"/>
      <c r="X211" s="412"/>
      <c r="Y211" s="415"/>
      <c r="Z211" s="411"/>
      <c r="AA211" s="412"/>
      <c r="AB211" s="413"/>
      <c r="AC211" s="414"/>
      <c r="AD211" s="412"/>
      <c r="AE211" s="413"/>
      <c r="AF211" s="414"/>
      <c r="AG211" s="412"/>
      <c r="AH211" s="415"/>
      <c r="AI211" s="600"/>
      <c r="AJ211" s="601"/>
      <c r="AK211" s="601"/>
      <c r="AL211" s="601"/>
      <c r="AM211" s="601"/>
      <c r="AN211" s="602"/>
      <c r="AO211" s="108"/>
      <c r="AP211" s="603"/>
      <c r="AQ211" s="604"/>
      <c r="AR211" s="604"/>
      <c r="AS211" s="604"/>
      <c r="AT211" s="604"/>
      <c r="AU211" s="589"/>
      <c r="AV211" s="589"/>
      <c r="AW211" s="589"/>
      <c r="AX211" s="589"/>
      <c r="AY211" s="589"/>
      <c r="AZ211" s="589"/>
      <c r="BA211" s="589"/>
      <c r="BB211" s="589"/>
      <c r="BC211" s="589"/>
      <c r="BD211" s="590"/>
    </row>
    <row r="212" spans="1:56" ht="22.5" customHeight="1" x14ac:dyDescent="0.2">
      <c r="A212" s="109"/>
      <c r="B212" s="110"/>
      <c r="C212" s="1093"/>
      <c r="D212" s="1094"/>
      <c r="E212" s="1094"/>
      <c r="F212" s="1094"/>
      <c r="G212" s="1094"/>
      <c r="H212" s="1094"/>
      <c r="I212" s="1094"/>
      <c r="J212" s="1094"/>
      <c r="K212" s="1094"/>
      <c r="L212" s="1094"/>
      <c r="M212" s="1095"/>
      <c r="N212" s="594"/>
      <c r="O212" s="595"/>
      <c r="P212" s="596"/>
      <c r="Q212" s="594"/>
      <c r="R212" s="595"/>
      <c r="S212" s="596"/>
      <c r="T212" s="411"/>
      <c r="U212" s="412"/>
      <c r="V212" s="413"/>
      <c r="W212" s="414"/>
      <c r="X212" s="412"/>
      <c r="Y212" s="415"/>
      <c r="Z212" s="411"/>
      <c r="AA212" s="412"/>
      <c r="AB212" s="413"/>
      <c r="AC212" s="414"/>
      <c r="AD212" s="412"/>
      <c r="AE212" s="413"/>
      <c r="AF212" s="414"/>
      <c r="AG212" s="412"/>
      <c r="AH212" s="415"/>
      <c r="AI212" s="600"/>
      <c r="AJ212" s="601"/>
      <c r="AK212" s="601"/>
      <c r="AL212" s="601"/>
      <c r="AM212" s="601"/>
      <c r="AN212" s="602"/>
      <c r="AO212" s="108"/>
      <c r="AP212" s="603"/>
      <c r="AQ212" s="604"/>
      <c r="AR212" s="604"/>
      <c r="AS212" s="604"/>
      <c r="AT212" s="604"/>
      <c r="AU212" s="589"/>
      <c r="AV212" s="589"/>
      <c r="AW212" s="589"/>
      <c r="AX212" s="589"/>
      <c r="AY212" s="589"/>
      <c r="AZ212" s="589"/>
      <c r="BA212" s="589"/>
      <c r="BB212" s="589"/>
      <c r="BC212" s="589"/>
      <c r="BD212" s="590"/>
    </row>
    <row r="213" spans="1:56" ht="22.5" customHeight="1" x14ac:dyDescent="0.2">
      <c r="A213" s="109"/>
      <c r="B213" s="110"/>
      <c r="C213" s="1093"/>
      <c r="D213" s="1094"/>
      <c r="E213" s="1094"/>
      <c r="F213" s="1094"/>
      <c r="G213" s="1094"/>
      <c r="H213" s="1094"/>
      <c r="I213" s="1094"/>
      <c r="J213" s="1094"/>
      <c r="K213" s="1094"/>
      <c r="L213" s="1094"/>
      <c r="M213" s="1095"/>
      <c r="N213" s="594"/>
      <c r="O213" s="595"/>
      <c r="P213" s="596"/>
      <c r="Q213" s="594"/>
      <c r="R213" s="595"/>
      <c r="S213" s="596"/>
      <c r="T213" s="411"/>
      <c r="U213" s="412"/>
      <c r="V213" s="413"/>
      <c r="W213" s="414"/>
      <c r="X213" s="412"/>
      <c r="Y213" s="415"/>
      <c r="Z213" s="411"/>
      <c r="AA213" s="412"/>
      <c r="AB213" s="413"/>
      <c r="AC213" s="414"/>
      <c r="AD213" s="412"/>
      <c r="AE213" s="413"/>
      <c r="AF213" s="414"/>
      <c r="AG213" s="412"/>
      <c r="AH213" s="415"/>
      <c r="AI213" s="600"/>
      <c r="AJ213" s="601"/>
      <c r="AK213" s="601"/>
      <c r="AL213" s="601"/>
      <c r="AM213" s="601"/>
      <c r="AN213" s="602"/>
      <c r="AO213" s="108"/>
      <c r="AP213" s="603"/>
      <c r="AQ213" s="604"/>
      <c r="AR213" s="604"/>
      <c r="AS213" s="604"/>
      <c r="AT213" s="604"/>
      <c r="AU213" s="589"/>
      <c r="AV213" s="589"/>
      <c r="AW213" s="589"/>
      <c r="AX213" s="589"/>
      <c r="AY213" s="589"/>
      <c r="AZ213" s="589"/>
      <c r="BA213" s="589"/>
      <c r="BB213" s="589"/>
      <c r="BC213" s="589"/>
      <c r="BD213" s="590"/>
    </row>
    <row r="214" spans="1:56" ht="22.5" customHeight="1" x14ac:dyDescent="0.2">
      <c r="A214" s="109"/>
      <c r="B214" s="110"/>
      <c r="C214" s="1093"/>
      <c r="D214" s="1094"/>
      <c r="E214" s="1094"/>
      <c r="F214" s="1094"/>
      <c r="G214" s="1094"/>
      <c r="H214" s="1094"/>
      <c r="I214" s="1094"/>
      <c r="J214" s="1094"/>
      <c r="K214" s="1094"/>
      <c r="L214" s="1094"/>
      <c r="M214" s="1095"/>
      <c r="N214" s="594"/>
      <c r="O214" s="595"/>
      <c r="P214" s="596"/>
      <c r="Q214" s="594"/>
      <c r="R214" s="595"/>
      <c r="S214" s="596"/>
      <c r="T214" s="411"/>
      <c r="U214" s="412"/>
      <c r="V214" s="413"/>
      <c r="W214" s="414"/>
      <c r="X214" s="412"/>
      <c r="Y214" s="415"/>
      <c r="Z214" s="411"/>
      <c r="AA214" s="412"/>
      <c r="AB214" s="413"/>
      <c r="AC214" s="414"/>
      <c r="AD214" s="412"/>
      <c r="AE214" s="413"/>
      <c r="AF214" s="414"/>
      <c r="AG214" s="412"/>
      <c r="AH214" s="415"/>
      <c r="AI214" s="600"/>
      <c r="AJ214" s="601"/>
      <c r="AK214" s="601"/>
      <c r="AL214" s="601"/>
      <c r="AM214" s="601"/>
      <c r="AN214" s="602"/>
      <c r="AO214" s="108"/>
      <c r="AP214" s="603"/>
      <c r="AQ214" s="604"/>
      <c r="AR214" s="604"/>
      <c r="AS214" s="604"/>
      <c r="AT214" s="604"/>
      <c r="AU214" s="589"/>
      <c r="AV214" s="589"/>
      <c r="AW214" s="589"/>
      <c r="AX214" s="589"/>
      <c r="AY214" s="589"/>
      <c r="AZ214" s="589"/>
      <c r="BA214" s="589"/>
      <c r="BB214" s="589"/>
      <c r="BC214" s="589"/>
      <c r="BD214" s="590"/>
    </row>
    <row r="215" spans="1:56" ht="22.5" customHeight="1" x14ac:dyDescent="0.2">
      <c r="A215" s="109"/>
      <c r="B215" s="110"/>
      <c r="C215" s="1093"/>
      <c r="D215" s="1094"/>
      <c r="E215" s="1094"/>
      <c r="F215" s="1094"/>
      <c r="G215" s="1094"/>
      <c r="H215" s="1094"/>
      <c r="I215" s="1094"/>
      <c r="J215" s="1094"/>
      <c r="K215" s="1094"/>
      <c r="L215" s="1094"/>
      <c r="M215" s="1095"/>
      <c r="N215" s="594"/>
      <c r="O215" s="595"/>
      <c r="P215" s="596"/>
      <c r="Q215" s="594"/>
      <c r="R215" s="595"/>
      <c r="S215" s="596"/>
      <c r="T215" s="411"/>
      <c r="U215" s="412"/>
      <c r="V215" s="413"/>
      <c r="W215" s="414"/>
      <c r="X215" s="412"/>
      <c r="Y215" s="415"/>
      <c r="Z215" s="411"/>
      <c r="AA215" s="412"/>
      <c r="AB215" s="413"/>
      <c r="AC215" s="414"/>
      <c r="AD215" s="412"/>
      <c r="AE215" s="413"/>
      <c r="AF215" s="414"/>
      <c r="AG215" s="412"/>
      <c r="AH215" s="415"/>
      <c r="AI215" s="600"/>
      <c r="AJ215" s="601"/>
      <c r="AK215" s="601"/>
      <c r="AL215" s="601"/>
      <c r="AM215" s="601"/>
      <c r="AN215" s="602"/>
      <c r="AO215" s="108"/>
      <c r="AP215" s="603"/>
      <c r="AQ215" s="604"/>
      <c r="AR215" s="604"/>
      <c r="AS215" s="604"/>
      <c r="AT215" s="604"/>
      <c r="AU215" s="589"/>
      <c r="AV215" s="589"/>
      <c r="AW215" s="589"/>
      <c r="AX215" s="589"/>
      <c r="AY215" s="589"/>
      <c r="AZ215" s="589"/>
      <c r="BA215" s="589"/>
      <c r="BB215" s="589"/>
      <c r="BC215" s="589"/>
      <c r="BD215" s="590"/>
    </row>
    <row r="216" spans="1:56" ht="22.5" customHeight="1" thickBot="1" x14ac:dyDescent="0.25">
      <c r="A216" s="128"/>
      <c r="B216" s="129"/>
      <c r="C216" s="1140"/>
      <c r="D216" s="1141"/>
      <c r="E216" s="1141"/>
      <c r="F216" s="1141"/>
      <c r="G216" s="1141"/>
      <c r="H216" s="1141"/>
      <c r="I216" s="1141"/>
      <c r="J216" s="1141"/>
      <c r="K216" s="1141"/>
      <c r="L216" s="1141"/>
      <c r="M216" s="1142"/>
      <c r="N216" s="1143"/>
      <c r="O216" s="1144"/>
      <c r="P216" s="1145"/>
      <c r="Q216" s="1143"/>
      <c r="R216" s="1144"/>
      <c r="S216" s="1145"/>
      <c r="T216" s="416"/>
      <c r="U216" s="417"/>
      <c r="V216" s="418"/>
      <c r="W216" s="419"/>
      <c r="X216" s="417"/>
      <c r="Y216" s="420"/>
      <c r="Z216" s="416"/>
      <c r="AA216" s="417"/>
      <c r="AB216" s="418"/>
      <c r="AC216" s="419"/>
      <c r="AD216" s="417"/>
      <c r="AE216" s="418"/>
      <c r="AF216" s="419"/>
      <c r="AG216" s="417"/>
      <c r="AH216" s="420"/>
      <c r="AI216" s="617"/>
      <c r="AJ216" s="618"/>
      <c r="AK216" s="618"/>
      <c r="AL216" s="618"/>
      <c r="AM216" s="618"/>
      <c r="AN216" s="619"/>
      <c r="AO216" s="108"/>
      <c r="AP216" s="620"/>
      <c r="AQ216" s="621"/>
      <c r="AR216" s="621"/>
      <c r="AS216" s="621"/>
      <c r="AT216" s="621"/>
      <c r="AU216" s="622"/>
      <c r="AV216" s="622"/>
      <c r="AW216" s="622"/>
      <c r="AX216" s="622"/>
      <c r="AY216" s="622"/>
      <c r="AZ216" s="622"/>
      <c r="BA216" s="622"/>
      <c r="BB216" s="622"/>
      <c r="BC216" s="622"/>
      <c r="BD216" s="623"/>
    </row>
    <row r="217" spans="1:56" ht="22.5" customHeight="1" thickTop="1" thickBot="1" x14ac:dyDescent="0.2">
      <c r="A217" s="60"/>
      <c r="B217" s="130"/>
      <c r="C217" s="1146" t="s">
        <v>161</v>
      </c>
      <c r="D217" s="562"/>
      <c r="E217" s="562"/>
      <c r="F217" s="562"/>
      <c r="G217" s="562"/>
      <c r="H217" s="562"/>
      <c r="I217" s="562"/>
      <c r="J217" s="562"/>
      <c r="K217" s="562"/>
      <c r="L217" s="562"/>
      <c r="M217" s="562"/>
      <c r="N217" s="562"/>
      <c r="O217" s="562"/>
      <c r="P217" s="562"/>
      <c r="Q217" s="562"/>
      <c r="R217" s="562"/>
      <c r="S217" s="562"/>
      <c r="T217" s="562"/>
      <c r="U217" s="562"/>
      <c r="V217" s="562"/>
      <c r="W217" s="562"/>
      <c r="X217" s="562"/>
      <c r="Y217" s="1147"/>
      <c r="Z217" s="429"/>
      <c r="AA217" s="239"/>
      <c r="AB217" s="430"/>
      <c r="AC217" s="431"/>
      <c r="AD217" s="239"/>
      <c r="AE217" s="430"/>
      <c r="AF217" s="431"/>
      <c r="AG217" s="239"/>
      <c r="AH217" s="432"/>
      <c r="AI217" s="1148"/>
      <c r="AJ217" s="477"/>
      <c r="AK217" s="477"/>
      <c r="AL217" s="477"/>
      <c r="AM217" s="477"/>
      <c r="AN217" s="1149"/>
      <c r="BD217" s="131" t="s">
        <v>160</v>
      </c>
    </row>
    <row r="218" spans="1:56" ht="11.25" customHeight="1" thickTop="1" x14ac:dyDescent="0.2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</row>
    <row r="219" spans="1:56" ht="24" customHeight="1" x14ac:dyDescent="0.2">
      <c r="A219" s="633" t="s">
        <v>171</v>
      </c>
      <c r="B219" s="633"/>
      <c r="C219" s="633"/>
      <c r="D219" s="633"/>
      <c r="E219" s="633"/>
      <c r="F219" s="633"/>
      <c r="G219" s="633"/>
      <c r="H219" s="633"/>
      <c r="I219" s="633"/>
      <c r="J219" s="633"/>
      <c r="Q219" s="574" t="s">
        <v>170</v>
      </c>
      <c r="R219" s="574"/>
      <c r="S219" s="574"/>
      <c r="T219" s="574"/>
      <c r="U219" s="574"/>
      <c r="V219" s="574"/>
      <c r="W219" s="574"/>
      <c r="X219" s="574"/>
      <c r="Y219" s="574"/>
      <c r="Z219" s="574"/>
      <c r="AA219" s="574"/>
      <c r="AB219" s="574"/>
      <c r="AC219" s="574"/>
      <c r="AD219" s="574"/>
      <c r="AE219" s="574"/>
      <c r="AH219" s="126" t="s">
        <v>173</v>
      </c>
      <c r="AI219" s="126"/>
      <c r="AJ219" s="1133"/>
      <c r="AK219" s="1133"/>
      <c r="AL219" s="127" t="s">
        <v>172</v>
      </c>
      <c r="AM219" s="516"/>
      <c r="AN219" s="516"/>
      <c r="AT219" s="575"/>
      <c r="AU219" s="575"/>
      <c r="AV219" s="582"/>
      <c r="AW219" s="582"/>
      <c r="AX219" s="3" t="s">
        <v>158</v>
      </c>
      <c r="AY219" s="582"/>
      <c r="AZ219" s="582"/>
      <c r="BA219" s="3" t="s">
        <v>157</v>
      </c>
      <c r="BB219" s="582"/>
      <c r="BC219" s="582"/>
      <c r="BD219" s="3" t="s">
        <v>156</v>
      </c>
    </row>
    <row r="220" spans="1:56" ht="11.25" customHeight="1" thickBot="1" x14ac:dyDescent="0.25">
      <c r="AC220" s="93"/>
      <c r="AD220" s="93"/>
    </row>
    <row r="221" spans="1:56" ht="23.25" customHeight="1" thickTop="1" x14ac:dyDescent="0.2">
      <c r="A221" s="106" t="s">
        <v>167</v>
      </c>
      <c r="B221" s="235" t="s">
        <v>156</v>
      </c>
      <c r="C221" s="459" t="s">
        <v>166</v>
      </c>
      <c r="D221" s="460"/>
      <c r="E221" s="460"/>
      <c r="F221" s="460"/>
      <c r="G221" s="460"/>
      <c r="H221" s="460"/>
      <c r="I221" s="460"/>
      <c r="J221" s="460"/>
      <c r="K221" s="460"/>
      <c r="L221" s="460"/>
      <c r="M221" s="478"/>
      <c r="N221" s="630" t="s">
        <v>128</v>
      </c>
      <c r="O221" s="631"/>
      <c r="P221" s="632"/>
      <c r="Q221" s="630" t="s">
        <v>165</v>
      </c>
      <c r="R221" s="631"/>
      <c r="S221" s="632"/>
      <c r="T221" s="630" t="s">
        <v>127</v>
      </c>
      <c r="U221" s="631"/>
      <c r="V221" s="631"/>
      <c r="W221" s="631"/>
      <c r="X221" s="631"/>
      <c r="Y221" s="632"/>
      <c r="Z221" s="630" t="s">
        <v>164</v>
      </c>
      <c r="AA221" s="631"/>
      <c r="AB221" s="631"/>
      <c r="AC221" s="631"/>
      <c r="AD221" s="631"/>
      <c r="AE221" s="631"/>
      <c r="AF221" s="631"/>
      <c r="AG221" s="631"/>
      <c r="AH221" s="632"/>
      <c r="AI221" s="459" t="s">
        <v>163</v>
      </c>
      <c r="AJ221" s="460"/>
      <c r="AK221" s="460"/>
      <c r="AL221" s="460"/>
      <c r="AM221" s="460"/>
      <c r="AN221" s="461"/>
      <c r="AO221" s="108"/>
      <c r="AP221" s="624" t="s">
        <v>162</v>
      </c>
      <c r="AQ221" s="625"/>
      <c r="AR221" s="625"/>
      <c r="AS221" s="625"/>
      <c r="AT221" s="625"/>
      <c r="AU221" s="625"/>
      <c r="AV221" s="625"/>
      <c r="AW221" s="625"/>
      <c r="AX221" s="625"/>
      <c r="AY221" s="625"/>
      <c r="AZ221" s="625"/>
      <c r="BA221" s="625"/>
      <c r="BB221" s="625"/>
      <c r="BC221" s="625"/>
      <c r="BD221" s="626"/>
    </row>
    <row r="222" spans="1:56" ht="22.5" customHeight="1" x14ac:dyDescent="0.2">
      <c r="A222" s="109"/>
      <c r="B222" s="110"/>
      <c r="C222" s="1093"/>
      <c r="D222" s="1094"/>
      <c r="E222" s="1094"/>
      <c r="F222" s="1094"/>
      <c r="G222" s="1094"/>
      <c r="H222" s="1094"/>
      <c r="I222" s="1094"/>
      <c r="J222" s="1094"/>
      <c r="K222" s="1094"/>
      <c r="L222" s="1094"/>
      <c r="M222" s="1095"/>
      <c r="N222" s="594"/>
      <c r="O222" s="595"/>
      <c r="P222" s="596"/>
      <c r="Q222" s="594"/>
      <c r="R222" s="595"/>
      <c r="S222" s="596"/>
      <c r="T222" s="411"/>
      <c r="U222" s="412"/>
      <c r="V222" s="413"/>
      <c r="W222" s="414"/>
      <c r="X222" s="412"/>
      <c r="Y222" s="415"/>
      <c r="Z222" s="411"/>
      <c r="AA222" s="412"/>
      <c r="AB222" s="413"/>
      <c r="AC222" s="414"/>
      <c r="AD222" s="412"/>
      <c r="AE222" s="413"/>
      <c r="AF222" s="414"/>
      <c r="AG222" s="412"/>
      <c r="AH222" s="415"/>
      <c r="AI222" s="600"/>
      <c r="AJ222" s="601"/>
      <c r="AK222" s="601"/>
      <c r="AL222" s="601"/>
      <c r="AM222" s="601"/>
      <c r="AN222" s="602"/>
      <c r="AO222" s="108"/>
      <c r="AP222" s="603"/>
      <c r="AQ222" s="604"/>
      <c r="AR222" s="604"/>
      <c r="AS222" s="604"/>
      <c r="AT222" s="604"/>
      <c r="AU222" s="589"/>
      <c r="AV222" s="589"/>
      <c r="AW222" s="589"/>
      <c r="AX222" s="589"/>
      <c r="AY222" s="589"/>
      <c r="AZ222" s="589"/>
      <c r="BA222" s="589"/>
      <c r="BB222" s="589"/>
      <c r="BC222" s="589"/>
      <c r="BD222" s="590"/>
    </row>
    <row r="223" spans="1:56" ht="22.5" customHeight="1" x14ac:dyDescent="0.2">
      <c r="A223" s="109"/>
      <c r="B223" s="110"/>
      <c r="C223" s="1093"/>
      <c r="D223" s="1094"/>
      <c r="E223" s="1094"/>
      <c r="F223" s="1094"/>
      <c r="G223" s="1094"/>
      <c r="H223" s="1094"/>
      <c r="I223" s="1094"/>
      <c r="J223" s="1094"/>
      <c r="K223" s="1094"/>
      <c r="L223" s="1094"/>
      <c r="M223" s="1095"/>
      <c r="N223" s="594"/>
      <c r="O223" s="595"/>
      <c r="P223" s="596"/>
      <c r="Q223" s="594"/>
      <c r="R223" s="595"/>
      <c r="S223" s="596"/>
      <c r="T223" s="411"/>
      <c r="U223" s="412"/>
      <c r="V223" s="413"/>
      <c r="W223" s="414"/>
      <c r="X223" s="412"/>
      <c r="Y223" s="415"/>
      <c r="Z223" s="411"/>
      <c r="AA223" s="412"/>
      <c r="AB223" s="413"/>
      <c r="AC223" s="414"/>
      <c r="AD223" s="412"/>
      <c r="AE223" s="413"/>
      <c r="AF223" s="414"/>
      <c r="AG223" s="412"/>
      <c r="AH223" s="415"/>
      <c r="AI223" s="600"/>
      <c r="AJ223" s="601"/>
      <c r="AK223" s="601"/>
      <c r="AL223" s="601"/>
      <c r="AM223" s="601"/>
      <c r="AN223" s="602"/>
      <c r="AO223" s="108"/>
      <c r="AP223" s="603"/>
      <c r="AQ223" s="604"/>
      <c r="AR223" s="604"/>
      <c r="AS223" s="604"/>
      <c r="AT223" s="604"/>
      <c r="AU223" s="589"/>
      <c r="AV223" s="589"/>
      <c r="AW223" s="589"/>
      <c r="AX223" s="589"/>
      <c r="AY223" s="589"/>
      <c r="AZ223" s="589"/>
      <c r="BA223" s="589"/>
      <c r="BB223" s="589"/>
      <c r="BC223" s="589"/>
      <c r="BD223" s="590"/>
    </row>
    <row r="224" spans="1:56" ht="22.5" customHeight="1" x14ac:dyDescent="0.2">
      <c r="A224" s="109"/>
      <c r="B224" s="110"/>
      <c r="C224" s="1093"/>
      <c r="D224" s="1094"/>
      <c r="E224" s="1094"/>
      <c r="F224" s="1094"/>
      <c r="G224" s="1094"/>
      <c r="H224" s="1094"/>
      <c r="I224" s="1094"/>
      <c r="J224" s="1094"/>
      <c r="K224" s="1094"/>
      <c r="L224" s="1094"/>
      <c r="M224" s="1095"/>
      <c r="N224" s="594"/>
      <c r="O224" s="595"/>
      <c r="P224" s="596"/>
      <c r="Q224" s="594"/>
      <c r="R224" s="595"/>
      <c r="S224" s="596"/>
      <c r="T224" s="411"/>
      <c r="U224" s="412"/>
      <c r="V224" s="413"/>
      <c r="W224" s="414"/>
      <c r="X224" s="412"/>
      <c r="Y224" s="415"/>
      <c r="Z224" s="411"/>
      <c r="AA224" s="412"/>
      <c r="AB224" s="413"/>
      <c r="AC224" s="414"/>
      <c r="AD224" s="412"/>
      <c r="AE224" s="413"/>
      <c r="AF224" s="414"/>
      <c r="AG224" s="412"/>
      <c r="AH224" s="415"/>
      <c r="AI224" s="600"/>
      <c r="AJ224" s="601"/>
      <c r="AK224" s="601"/>
      <c r="AL224" s="601"/>
      <c r="AM224" s="601"/>
      <c r="AN224" s="602"/>
      <c r="AO224" s="108"/>
      <c r="AP224" s="603"/>
      <c r="AQ224" s="604"/>
      <c r="AR224" s="604"/>
      <c r="AS224" s="604"/>
      <c r="AT224" s="604"/>
      <c r="AU224" s="589"/>
      <c r="AV224" s="589"/>
      <c r="AW224" s="589"/>
      <c r="AX224" s="589"/>
      <c r="AY224" s="589"/>
      <c r="AZ224" s="589"/>
      <c r="BA224" s="589"/>
      <c r="BB224" s="589"/>
      <c r="BC224" s="589"/>
      <c r="BD224" s="590"/>
    </row>
    <row r="225" spans="1:56" ht="22.5" customHeight="1" x14ac:dyDescent="0.2">
      <c r="A225" s="109"/>
      <c r="B225" s="110"/>
      <c r="C225" s="1093"/>
      <c r="D225" s="1094"/>
      <c r="E225" s="1094"/>
      <c r="F225" s="1094"/>
      <c r="G225" s="1094"/>
      <c r="H225" s="1094"/>
      <c r="I225" s="1094"/>
      <c r="J225" s="1094"/>
      <c r="K225" s="1094"/>
      <c r="L225" s="1094"/>
      <c r="M225" s="1095"/>
      <c r="N225" s="594"/>
      <c r="O225" s="595"/>
      <c r="P225" s="596"/>
      <c r="Q225" s="594"/>
      <c r="R225" s="595"/>
      <c r="S225" s="596"/>
      <c r="T225" s="411"/>
      <c r="U225" s="412"/>
      <c r="V225" s="413"/>
      <c r="W225" s="414"/>
      <c r="X225" s="412"/>
      <c r="Y225" s="415"/>
      <c r="Z225" s="411"/>
      <c r="AA225" s="412"/>
      <c r="AB225" s="413"/>
      <c r="AC225" s="414"/>
      <c r="AD225" s="412"/>
      <c r="AE225" s="413"/>
      <c r="AF225" s="414"/>
      <c r="AG225" s="412"/>
      <c r="AH225" s="415"/>
      <c r="AI225" s="600"/>
      <c r="AJ225" s="601"/>
      <c r="AK225" s="601"/>
      <c r="AL225" s="601"/>
      <c r="AM225" s="601"/>
      <c r="AN225" s="602"/>
      <c r="AO225" s="108"/>
      <c r="AP225" s="603"/>
      <c r="AQ225" s="604"/>
      <c r="AR225" s="604"/>
      <c r="AS225" s="604"/>
      <c r="AT225" s="604"/>
      <c r="AU225" s="589"/>
      <c r="AV225" s="589"/>
      <c r="AW225" s="589"/>
      <c r="AX225" s="589"/>
      <c r="AY225" s="589"/>
      <c r="AZ225" s="589"/>
      <c r="BA225" s="589"/>
      <c r="BB225" s="589"/>
      <c r="BC225" s="589"/>
      <c r="BD225" s="590"/>
    </row>
    <row r="226" spans="1:56" ht="22.5" customHeight="1" x14ac:dyDescent="0.2">
      <c r="A226" s="109"/>
      <c r="B226" s="110"/>
      <c r="C226" s="1093"/>
      <c r="D226" s="1094"/>
      <c r="E226" s="1094"/>
      <c r="F226" s="1094"/>
      <c r="G226" s="1094"/>
      <c r="H226" s="1094"/>
      <c r="I226" s="1094"/>
      <c r="J226" s="1094"/>
      <c r="K226" s="1094"/>
      <c r="L226" s="1094"/>
      <c r="M226" s="1095"/>
      <c r="N226" s="594"/>
      <c r="O226" s="595"/>
      <c r="P226" s="596"/>
      <c r="Q226" s="594"/>
      <c r="R226" s="595"/>
      <c r="S226" s="596"/>
      <c r="T226" s="411"/>
      <c r="U226" s="412"/>
      <c r="V226" s="413"/>
      <c r="W226" s="414"/>
      <c r="X226" s="412"/>
      <c r="Y226" s="415"/>
      <c r="Z226" s="411"/>
      <c r="AA226" s="412"/>
      <c r="AB226" s="413"/>
      <c r="AC226" s="414"/>
      <c r="AD226" s="412"/>
      <c r="AE226" s="413"/>
      <c r="AF226" s="414"/>
      <c r="AG226" s="412"/>
      <c r="AH226" s="415"/>
      <c r="AI226" s="600"/>
      <c r="AJ226" s="601"/>
      <c r="AK226" s="601"/>
      <c r="AL226" s="601"/>
      <c r="AM226" s="601"/>
      <c r="AN226" s="602"/>
      <c r="AO226" s="108"/>
      <c r="AP226" s="603"/>
      <c r="AQ226" s="604"/>
      <c r="AR226" s="604"/>
      <c r="AS226" s="604"/>
      <c r="AT226" s="604"/>
      <c r="AU226" s="589"/>
      <c r="AV226" s="589"/>
      <c r="AW226" s="589"/>
      <c r="AX226" s="589"/>
      <c r="AY226" s="589"/>
      <c r="AZ226" s="589"/>
      <c r="BA226" s="589"/>
      <c r="BB226" s="589"/>
      <c r="BC226" s="589"/>
      <c r="BD226" s="590"/>
    </row>
    <row r="227" spans="1:56" ht="22.5" customHeight="1" x14ac:dyDescent="0.2">
      <c r="A227" s="109"/>
      <c r="B227" s="110"/>
      <c r="C227" s="1093"/>
      <c r="D227" s="1094"/>
      <c r="E227" s="1094"/>
      <c r="F227" s="1094"/>
      <c r="G227" s="1094"/>
      <c r="H227" s="1094"/>
      <c r="I227" s="1094"/>
      <c r="J227" s="1094"/>
      <c r="K227" s="1094"/>
      <c r="L227" s="1094"/>
      <c r="M227" s="1095"/>
      <c r="N227" s="594"/>
      <c r="O227" s="595"/>
      <c r="P227" s="596"/>
      <c r="Q227" s="594"/>
      <c r="R227" s="595"/>
      <c r="S227" s="596"/>
      <c r="T227" s="411"/>
      <c r="U227" s="412"/>
      <c r="V227" s="413"/>
      <c r="W227" s="414"/>
      <c r="X227" s="412"/>
      <c r="Y227" s="415"/>
      <c r="Z227" s="411"/>
      <c r="AA227" s="412"/>
      <c r="AB227" s="413"/>
      <c r="AC227" s="414"/>
      <c r="AD227" s="412"/>
      <c r="AE227" s="413"/>
      <c r="AF227" s="414"/>
      <c r="AG227" s="412"/>
      <c r="AH227" s="415"/>
      <c r="AI227" s="600"/>
      <c r="AJ227" s="601"/>
      <c r="AK227" s="601"/>
      <c r="AL227" s="601"/>
      <c r="AM227" s="601"/>
      <c r="AN227" s="602"/>
      <c r="AO227" s="108"/>
      <c r="AP227" s="603"/>
      <c r="AQ227" s="604"/>
      <c r="AR227" s="604"/>
      <c r="AS227" s="604"/>
      <c r="AT227" s="604"/>
      <c r="AU227" s="589"/>
      <c r="AV227" s="589"/>
      <c r="AW227" s="589"/>
      <c r="AX227" s="589"/>
      <c r="AY227" s="589"/>
      <c r="AZ227" s="589"/>
      <c r="BA227" s="589"/>
      <c r="BB227" s="589"/>
      <c r="BC227" s="589"/>
      <c r="BD227" s="590"/>
    </row>
    <row r="228" spans="1:56" ht="22.5" customHeight="1" x14ac:dyDescent="0.2">
      <c r="A228" s="109"/>
      <c r="B228" s="110"/>
      <c r="C228" s="1093"/>
      <c r="D228" s="1094"/>
      <c r="E228" s="1094"/>
      <c r="F228" s="1094"/>
      <c r="G228" s="1094"/>
      <c r="H228" s="1094"/>
      <c r="I228" s="1094"/>
      <c r="J228" s="1094"/>
      <c r="K228" s="1094"/>
      <c r="L228" s="1094"/>
      <c r="M228" s="1095"/>
      <c r="N228" s="594"/>
      <c r="O228" s="595"/>
      <c r="P228" s="596"/>
      <c r="Q228" s="594"/>
      <c r="R228" s="595"/>
      <c r="S228" s="596"/>
      <c r="T228" s="411"/>
      <c r="U228" s="412"/>
      <c r="V228" s="413"/>
      <c r="W228" s="414"/>
      <c r="X228" s="412"/>
      <c r="Y228" s="415"/>
      <c r="Z228" s="411"/>
      <c r="AA228" s="412"/>
      <c r="AB228" s="413"/>
      <c r="AC228" s="414"/>
      <c r="AD228" s="412"/>
      <c r="AE228" s="413"/>
      <c r="AF228" s="414"/>
      <c r="AG228" s="412"/>
      <c r="AH228" s="415"/>
      <c r="AI228" s="600"/>
      <c r="AJ228" s="601"/>
      <c r="AK228" s="601"/>
      <c r="AL228" s="601"/>
      <c r="AM228" s="601"/>
      <c r="AN228" s="602"/>
      <c r="AO228" s="108"/>
      <c r="AP228" s="603"/>
      <c r="AQ228" s="604"/>
      <c r="AR228" s="604"/>
      <c r="AS228" s="604"/>
      <c r="AT228" s="604"/>
      <c r="AU228" s="589"/>
      <c r="AV228" s="589"/>
      <c r="AW228" s="589"/>
      <c r="AX228" s="589"/>
      <c r="AY228" s="589"/>
      <c r="AZ228" s="589"/>
      <c r="BA228" s="589"/>
      <c r="BB228" s="589"/>
      <c r="BC228" s="589"/>
      <c r="BD228" s="590"/>
    </row>
    <row r="229" spans="1:56" ht="22.5" customHeight="1" x14ac:dyDescent="0.2">
      <c r="A229" s="109"/>
      <c r="B229" s="110"/>
      <c r="C229" s="1093"/>
      <c r="D229" s="1094"/>
      <c r="E229" s="1094"/>
      <c r="F229" s="1094"/>
      <c r="G229" s="1094"/>
      <c r="H229" s="1094"/>
      <c r="I229" s="1094"/>
      <c r="J229" s="1094"/>
      <c r="K229" s="1094"/>
      <c r="L229" s="1094"/>
      <c r="M229" s="1095"/>
      <c r="N229" s="594"/>
      <c r="O229" s="595"/>
      <c r="P229" s="596"/>
      <c r="Q229" s="594"/>
      <c r="R229" s="595"/>
      <c r="S229" s="596"/>
      <c r="T229" s="411"/>
      <c r="U229" s="412"/>
      <c r="V229" s="413"/>
      <c r="W229" s="414"/>
      <c r="X229" s="412"/>
      <c r="Y229" s="415"/>
      <c r="Z229" s="411"/>
      <c r="AA229" s="412"/>
      <c r="AB229" s="413"/>
      <c r="AC229" s="414"/>
      <c r="AD229" s="412"/>
      <c r="AE229" s="413"/>
      <c r="AF229" s="414"/>
      <c r="AG229" s="412"/>
      <c r="AH229" s="415"/>
      <c r="AI229" s="600"/>
      <c r="AJ229" s="601"/>
      <c r="AK229" s="601"/>
      <c r="AL229" s="601"/>
      <c r="AM229" s="601"/>
      <c r="AN229" s="602"/>
      <c r="AO229" s="108"/>
      <c r="AP229" s="603"/>
      <c r="AQ229" s="604"/>
      <c r="AR229" s="604"/>
      <c r="AS229" s="604"/>
      <c r="AT229" s="604"/>
      <c r="AU229" s="589"/>
      <c r="AV229" s="589"/>
      <c r="AW229" s="589"/>
      <c r="AX229" s="589"/>
      <c r="AY229" s="589"/>
      <c r="AZ229" s="589"/>
      <c r="BA229" s="589"/>
      <c r="BB229" s="589"/>
      <c r="BC229" s="589"/>
      <c r="BD229" s="590"/>
    </row>
    <row r="230" spans="1:56" ht="22.5" customHeight="1" x14ac:dyDescent="0.2">
      <c r="A230" s="109"/>
      <c r="B230" s="110"/>
      <c r="C230" s="1093"/>
      <c r="D230" s="1094"/>
      <c r="E230" s="1094"/>
      <c r="F230" s="1094"/>
      <c r="G230" s="1094"/>
      <c r="H230" s="1094"/>
      <c r="I230" s="1094"/>
      <c r="J230" s="1094"/>
      <c r="K230" s="1094"/>
      <c r="L230" s="1094"/>
      <c r="M230" s="1095"/>
      <c r="N230" s="594"/>
      <c r="O230" s="595"/>
      <c r="P230" s="596"/>
      <c r="Q230" s="594"/>
      <c r="R230" s="595"/>
      <c r="S230" s="596"/>
      <c r="T230" s="411"/>
      <c r="U230" s="412"/>
      <c r="V230" s="413"/>
      <c r="W230" s="414"/>
      <c r="X230" s="412"/>
      <c r="Y230" s="415"/>
      <c r="Z230" s="411"/>
      <c r="AA230" s="412"/>
      <c r="AB230" s="413"/>
      <c r="AC230" s="414"/>
      <c r="AD230" s="412"/>
      <c r="AE230" s="413"/>
      <c r="AF230" s="414"/>
      <c r="AG230" s="412"/>
      <c r="AH230" s="415"/>
      <c r="AI230" s="600"/>
      <c r="AJ230" s="601"/>
      <c r="AK230" s="601"/>
      <c r="AL230" s="601"/>
      <c r="AM230" s="601"/>
      <c r="AN230" s="602"/>
      <c r="AO230" s="108"/>
      <c r="AP230" s="603"/>
      <c r="AQ230" s="604"/>
      <c r="AR230" s="604"/>
      <c r="AS230" s="604"/>
      <c r="AT230" s="604"/>
      <c r="AU230" s="589"/>
      <c r="AV230" s="589"/>
      <c r="AW230" s="589"/>
      <c r="AX230" s="589"/>
      <c r="AY230" s="589"/>
      <c r="AZ230" s="589"/>
      <c r="BA230" s="589"/>
      <c r="BB230" s="589"/>
      <c r="BC230" s="589"/>
      <c r="BD230" s="590"/>
    </row>
    <row r="231" spans="1:56" ht="22.5" customHeight="1" x14ac:dyDescent="0.2">
      <c r="A231" s="109"/>
      <c r="B231" s="110"/>
      <c r="C231" s="1093"/>
      <c r="D231" s="1094"/>
      <c r="E231" s="1094"/>
      <c r="F231" s="1094"/>
      <c r="G231" s="1094"/>
      <c r="H231" s="1094"/>
      <c r="I231" s="1094"/>
      <c r="J231" s="1094"/>
      <c r="K231" s="1094"/>
      <c r="L231" s="1094"/>
      <c r="M231" s="1095"/>
      <c r="N231" s="594"/>
      <c r="O231" s="595"/>
      <c r="P231" s="596"/>
      <c r="Q231" s="594"/>
      <c r="R231" s="595"/>
      <c r="S231" s="596"/>
      <c r="T231" s="411"/>
      <c r="U231" s="412"/>
      <c r="V231" s="413"/>
      <c r="W231" s="414"/>
      <c r="X231" s="412"/>
      <c r="Y231" s="415"/>
      <c r="Z231" s="411"/>
      <c r="AA231" s="412"/>
      <c r="AB231" s="413"/>
      <c r="AC231" s="414"/>
      <c r="AD231" s="412"/>
      <c r="AE231" s="413"/>
      <c r="AF231" s="414"/>
      <c r="AG231" s="412"/>
      <c r="AH231" s="415"/>
      <c r="AI231" s="600"/>
      <c r="AJ231" s="601"/>
      <c r="AK231" s="601"/>
      <c r="AL231" s="601"/>
      <c r="AM231" s="601"/>
      <c r="AN231" s="602"/>
      <c r="AO231" s="108"/>
      <c r="AP231" s="603"/>
      <c r="AQ231" s="604"/>
      <c r="AR231" s="604"/>
      <c r="AS231" s="604"/>
      <c r="AT231" s="604"/>
      <c r="AU231" s="589"/>
      <c r="AV231" s="589"/>
      <c r="AW231" s="589"/>
      <c r="AX231" s="589"/>
      <c r="AY231" s="589"/>
      <c r="AZ231" s="589"/>
      <c r="BA231" s="589"/>
      <c r="BB231" s="589"/>
      <c r="BC231" s="589"/>
      <c r="BD231" s="590"/>
    </row>
    <row r="232" spans="1:56" ht="22.5" customHeight="1" x14ac:dyDescent="0.2">
      <c r="A232" s="109"/>
      <c r="B232" s="110"/>
      <c r="C232" s="1093"/>
      <c r="D232" s="1094"/>
      <c r="E232" s="1094"/>
      <c r="F232" s="1094"/>
      <c r="G232" s="1094"/>
      <c r="H232" s="1094"/>
      <c r="I232" s="1094"/>
      <c r="J232" s="1094"/>
      <c r="K232" s="1094"/>
      <c r="L232" s="1094"/>
      <c r="M232" s="1095"/>
      <c r="N232" s="594"/>
      <c r="O232" s="595"/>
      <c r="P232" s="596"/>
      <c r="Q232" s="594"/>
      <c r="R232" s="595"/>
      <c r="S232" s="596"/>
      <c r="T232" s="411"/>
      <c r="U232" s="412"/>
      <c r="V232" s="413"/>
      <c r="W232" s="414"/>
      <c r="X232" s="412"/>
      <c r="Y232" s="415"/>
      <c r="Z232" s="411"/>
      <c r="AA232" s="412"/>
      <c r="AB232" s="413"/>
      <c r="AC232" s="414"/>
      <c r="AD232" s="412"/>
      <c r="AE232" s="413"/>
      <c r="AF232" s="414"/>
      <c r="AG232" s="412"/>
      <c r="AH232" s="415"/>
      <c r="AI232" s="600"/>
      <c r="AJ232" s="601"/>
      <c r="AK232" s="601"/>
      <c r="AL232" s="601"/>
      <c r="AM232" s="601"/>
      <c r="AN232" s="602"/>
      <c r="AO232" s="108"/>
      <c r="AP232" s="603"/>
      <c r="AQ232" s="604"/>
      <c r="AR232" s="604"/>
      <c r="AS232" s="604"/>
      <c r="AT232" s="604"/>
      <c r="AU232" s="589"/>
      <c r="AV232" s="589"/>
      <c r="AW232" s="589"/>
      <c r="AX232" s="589"/>
      <c r="AY232" s="589"/>
      <c r="AZ232" s="589"/>
      <c r="BA232" s="589"/>
      <c r="BB232" s="589"/>
      <c r="BC232" s="589"/>
      <c r="BD232" s="590"/>
    </row>
    <row r="233" spans="1:56" ht="22.5" customHeight="1" x14ac:dyDescent="0.2">
      <c r="A233" s="109"/>
      <c r="B233" s="110"/>
      <c r="C233" s="1093"/>
      <c r="D233" s="1094"/>
      <c r="E233" s="1094"/>
      <c r="F233" s="1094"/>
      <c r="G233" s="1094"/>
      <c r="H233" s="1094"/>
      <c r="I233" s="1094"/>
      <c r="J233" s="1094"/>
      <c r="K233" s="1094"/>
      <c r="L233" s="1094"/>
      <c r="M233" s="1095"/>
      <c r="N233" s="594"/>
      <c r="O233" s="595"/>
      <c r="P233" s="596"/>
      <c r="Q233" s="594"/>
      <c r="R233" s="595"/>
      <c r="S233" s="596"/>
      <c r="T233" s="411"/>
      <c r="U233" s="412"/>
      <c r="V233" s="413"/>
      <c r="W233" s="414"/>
      <c r="X233" s="412"/>
      <c r="Y233" s="415"/>
      <c r="Z233" s="411"/>
      <c r="AA233" s="412"/>
      <c r="AB233" s="413"/>
      <c r="AC233" s="414"/>
      <c r="AD233" s="412"/>
      <c r="AE233" s="413"/>
      <c r="AF233" s="414"/>
      <c r="AG233" s="412"/>
      <c r="AH233" s="415"/>
      <c r="AI233" s="600"/>
      <c r="AJ233" s="601"/>
      <c r="AK233" s="601"/>
      <c r="AL233" s="601"/>
      <c r="AM233" s="601"/>
      <c r="AN233" s="602"/>
      <c r="AO233" s="108"/>
      <c r="AP233" s="603"/>
      <c r="AQ233" s="604"/>
      <c r="AR233" s="604"/>
      <c r="AS233" s="604"/>
      <c r="AT233" s="604"/>
      <c r="AU233" s="589"/>
      <c r="AV233" s="589"/>
      <c r="AW233" s="589"/>
      <c r="AX233" s="589"/>
      <c r="AY233" s="589"/>
      <c r="AZ233" s="589"/>
      <c r="BA233" s="589"/>
      <c r="BB233" s="589"/>
      <c r="BC233" s="589"/>
      <c r="BD233" s="590"/>
    </row>
    <row r="234" spans="1:56" ht="22.5" customHeight="1" x14ac:dyDescent="0.2">
      <c r="A234" s="109"/>
      <c r="B234" s="110"/>
      <c r="C234" s="1093"/>
      <c r="D234" s="1094"/>
      <c r="E234" s="1094"/>
      <c r="F234" s="1094"/>
      <c r="G234" s="1094"/>
      <c r="H234" s="1094"/>
      <c r="I234" s="1094"/>
      <c r="J234" s="1094"/>
      <c r="K234" s="1094"/>
      <c r="L234" s="1094"/>
      <c r="M234" s="1095"/>
      <c r="N234" s="594"/>
      <c r="O234" s="595"/>
      <c r="P234" s="596"/>
      <c r="Q234" s="594"/>
      <c r="R234" s="595"/>
      <c r="S234" s="596"/>
      <c r="T234" s="411"/>
      <c r="U234" s="412"/>
      <c r="V234" s="413"/>
      <c r="W234" s="414"/>
      <c r="X234" s="412"/>
      <c r="Y234" s="415"/>
      <c r="Z234" s="411"/>
      <c r="AA234" s="412"/>
      <c r="AB234" s="413"/>
      <c r="AC234" s="414"/>
      <c r="AD234" s="412"/>
      <c r="AE234" s="413"/>
      <c r="AF234" s="414"/>
      <c r="AG234" s="412"/>
      <c r="AH234" s="415"/>
      <c r="AI234" s="600"/>
      <c r="AJ234" s="601"/>
      <c r="AK234" s="601"/>
      <c r="AL234" s="601"/>
      <c r="AM234" s="601"/>
      <c r="AN234" s="602"/>
      <c r="AO234" s="108"/>
      <c r="AP234" s="603"/>
      <c r="AQ234" s="604"/>
      <c r="AR234" s="604"/>
      <c r="AS234" s="604"/>
      <c r="AT234" s="604"/>
      <c r="AU234" s="589"/>
      <c r="AV234" s="589"/>
      <c r="AW234" s="589"/>
      <c r="AX234" s="589"/>
      <c r="AY234" s="589"/>
      <c r="AZ234" s="589"/>
      <c r="BA234" s="589"/>
      <c r="BB234" s="589"/>
      <c r="BC234" s="589"/>
      <c r="BD234" s="590"/>
    </row>
    <row r="235" spans="1:56" ht="22.5" customHeight="1" x14ac:dyDescent="0.2">
      <c r="A235" s="109"/>
      <c r="B235" s="110"/>
      <c r="C235" s="1093"/>
      <c r="D235" s="1094"/>
      <c r="E235" s="1094"/>
      <c r="F235" s="1094"/>
      <c r="G235" s="1094"/>
      <c r="H235" s="1094"/>
      <c r="I235" s="1094"/>
      <c r="J235" s="1094"/>
      <c r="K235" s="1094"/>
      <c r="L235" s="1094"/>
      <c r="M235" s="1095"/>
      <c r="N235" s="594"/>
      <c r="O235" s="595"/>
      <c r="P235" s="596"/>
      <c r="Q235" s="594"/>
      <c r="R235" s="595"/>
      <c r="S235" s="596"/>
      <c r="T235" s="411"/>
      <c r="U235" s="412"/>
      <c r="V235" s="413"/>
      <c r="W235" s="414"/>
      <c r="X235" s="412"/>
      <c r="Y235" s="415"/>
      <c r="Z235" s="411"/>
      <c r="AA235" s="412"/>
      <c r="AB235" s="413"/>
      <c r="AC235" s="414"/>
      <c r="AD235" s="412"/>
      <c r="AE235" s="413"/>
      <c r="AF235" s="414"/>
      <c r="AG235" s="412"/>
      <c r="AH235" s="415"/>
      <c r="AI235" s="600"/>
      <c r="AJ235" s="601"/>
      <c r="AK235" s="601"/>
      <c r="AL235" s="601"/>
      <c r="AM235" s="601"/>
      <c r="AN235" s="602"/>
      <c r="AO235" s="108"/>
      <c r="AP235" s="603"/>
      <c r="AQ235" s="604"/>
      <c r="AR235" s="604"/>
      <c r="AS235" s="604"/>
      <c r="AT235" s="604"/>
      <c r="AU235" s="589"/>
      <c r="AV235" s="589"/>
      <c r="AW235" s="589"/>
      <c r="AX235" s="589"/>
      <c r="AY235" s="589"/>
      <c r="AZ235" s="589"/>
      <c r="BA235" s="589"/>
      <c r="BB235" s="589"/>
      <c r="BC235" s="589"/>
      <c r="BD235" s="590"/>
    </row>
    <row r="236" spans="1:56" ht="22.5" customHeight="1" x14ac:dyDescent="0.2">
      <c r="A236" s="109"/>
      <c r="B236" s="110"/>
      <c r="C236" s="1093"/>
      <c r="D236" s="1094"/>
      <c r="E236" s="1094"/>
      <c r="F236" s="1094"/>
      <c r="G236" s="1094"/>
      <c r="H236" s="1094"/>
      <c r="I236" s="1094"/>
      <c r="J236" s="1094"/>
      <c r="K236" s="1094"/>
      <c r="L236" s="1094"/>
      <c r="M236" s="1095"/>
      <c r="N236" s="594"/>
      <c r="O236" s="595"/>
      <c r="P236" s="596"/>
      <c r="Q236" s="594"/>
      <c r="R236" s="595"/>
      <c r="S236" s="596"/>
      <c r="T236" s="411"/>
      <c r="U236" s="412"/>
      <c r="V236" s="413"/>
      <c r="W236" s="414"/>
      <c r="X236" s="412"/>
      <c r="Y236" s="415"/>
      <c r="Z236" s="411"/>
      <c r="AA236" s="412"/>
      <c r="AB236" s="413"/>
      <c r="AC236" s="414"/>
      <c r="AD236" s="412"/>
      <c r="AE236" s="413"/>
      <c r="AF236" s="414"/>
      <c r="AG236" s="412"/>
      <c r="AH236" s="415"/>
      <c r="AI236" s="600"/>
      <c r="AJ236" s="601"/>
      <c r="AK236" s="601"/>
      <c r="AL236" s="601"/>
      <c r="AM236" s="601"/>
      <c r="AN236" s="602"/>
      <c r="AO236" s="108"/>
      <c r="AP236" s="603"/>
      <c r="AQ236" s="604"/>
      <c r="AR236" s="604"/>
      <c r="AS236" s="604"/>
      <c r="AT236" s="604"/>
      <c r="AU236" s="589"/>
      <c r="AV236" s="589"/>
      <c r="AW236" s="589"/>
      <c r="AX236" s="589"/>
      <c r="AY236" s="589"/>
      <c r="AZ236" s="589"/>
      <c r="BA236" s="589"/>
      <c r="BB236" s="589"/>
      <c r="BC236" s="589"/>
      <c r="BD236" s="590"/>
    </row>
    <row r="237" spans="1:56" ht="22.5" customHeight="1" x14ac:dyDescent="0.2">
      <c r="A237" s="109"/>
      <c r="B237" s="110"/>
      <c r="C237" s="1093"/>
      <c r="D237" s="1094"/>
      <c r="E237" s="1094"/>
      <c r="F237" s="1094"/>
      <c r="G237" s="1094"/>
      <c r="H237" s="1094"/>
      <c r="I237" s="1094"/>
      <c r="J237" s="1094"/>
      <c r="K237" s="1094"/>
      <c r="L237" s="1094"/>
      <c r="M237" s="1095"/>
      <c r="N237" s="594"/>
      <c r="O237" s="595"/>
      <c r="P237" s="596"/>
      <c r="Q237" s="594"/>
      <c r="R237" s="595"/>
      <c r="S237" s="596"/>
      <c r="T237" s="411"/>
      <c r="U237" s="412"/>
      <c r="V237" s="413"/>
      <c r="W237" s="414"/>
      <c r="X237" s="412"/>
      <c r="Y237" s="415"/>
      <c r="Z237" s="411"/>
      <c r="AA237" s="412"/>
      <c r="AB237" s="413"/>
      <c r="AC237" s="414"/>
      <c r="AD237" s="412"/>
      <c r="AE237" s="413"/>
      <c r="AF237" s="414"/>
      <c r="AG237" s="412"/>
      <c r="AH237" s="415"/>
      <c r="AI237" s="600"/>
      <c r="AJ237" s="601"/>
      <c r="AK237" s="601"/>
      <c r="AL237" s="601"/>
      <c r="AM237" s="601"/>
      <c r="AN237" s="602"/>
      <c r="AO237" s="108"/>
      <c r="AP237" s="603"/>
      <c r="AQ237" s="604"/>
      <c r="AR237" s="604"/>
      <c r="AS237" s="604"/>
      <c r="AT237" s="604"/>
      <c r="AU237" s="589"/>
      <c r="AV237" s="589"/>
      <c r="AW237" s="589"/>
      <c r="AX237" s="589"/>
      <c r="AY237" s="589"/>
      <c r="AZ237" s="589"/>
      <c r="BA237" s="589"/>
      <c r="BB237" s="589"/>
      <c r="BC237" s="589"/>
      <c r="BD237" s="590"/>
    </row>
    <row r="238" spans="1:56" ht="22.5" customHeight="1" x14ac:dyDescent="0.2">
      <c r="A238" s="109"/>
      <c r="B238" s="110"/>
      <c r="C238" s="1093"/>
      <c r="D238" s="1094"/>
      <c r="E238" s="1094"/>
      <c r="F238" s="1094"/>
      <c r="G238" s="1094"/>
      <c r="H238" s="1094"/>
      <c r="I238" s="1094"/>
      <c r="J238" s="1094"/>
      <c r="K238" s="1094"/>
      <c r="L238" s="1094"/>
      <c r="M238" s="1095"/>
      <c r="N238" s="594"/>
      <c r="O238" s="595"/>
      <c r="P238" s="596"/>
      <c r="Q238" s="594"/>
      <c r="R238" s="595"/>
      <c r="S238" s="596"/>
      <c r="T238" s="411"/>
      <c r="U238" s="412"/>
      <c r="V238" s="413"/>
      <c r="W238" s="414"/>
      <c r="X238" s="412"/>
      <c r="Y238" s="415"/>
      <c r="Z238" s="411"/>
      <c r="AA238" s="412"/>
      <c r="AB238" s="413"/>
      <c r="AC238" s="414"/>
      <c r="AD238" s="412"/>
      <c r="AE238" s="413"/>
      <c r="AF238" s="414"/>
      <c r="AG238" s="412"/>
      <c r="AH238" s="415"/>
      <c r="AI238" s="600"/>
      <c r="AJ238" s="601"/>
      <c r="AK238" s="601"/>
      <c r="AL238" s="601"/>
      <c r="AM238" s="601"/>
      <c r="AN238" s="602"/>
      <c r="AO238" s="108"/>
      <c r="AP238" s="603"/>
      <c r="AQ238" s="604"/>
      <c r="AR238" s="604"/>
      <c r="AS238" s="604"/>
      <c r="AT238" s="604"/>
      <c r="AU238" s="589"/>
      <c r="AV238" s="589"/>
      <c r="AW238" s="589"/>
      <c r="AX238" s="589"/>
      <c r="AY238" s="589"/>
      <c r="AZ238" s="589"/>
      <c r="BA238" s="589"/>
      <c r="BB238" s="589"/>
      <c r="BC238" s="589"/>
      <c r="BD238" s="590"/>
    </row>
    <row r="239" spans="1:56" ht="22.5" customHeight="1" x14ac:dyDescent="0.2">
      <c r="A239" s="109"/>
      <c r="B239" s="110"/>
      <c r="C239" s="1093"/>
      <c r="D239" s="1094"/>
      <c r="E239" s="1094"/>
      <c r="F239" s="1094"/>
      <c r="G239" s="1094"/>
      <c r="H239" s="1094"/>
      <c r="I239" s="1094"/>
      <c r="J239" s="1094"/>
      <c r="K239" s="1094"/>
      <c r="L239" s="1094"/>
      <c r="M239" s="1095"/>
      <c r="N239" s="594"/>
      <c r="O239" s="595"/>
      <c r="P239" s="596"/>
      <c r="Q239" s="594"/>
      <c r="R239" s="595"/>
      <c r="S239" s="596"/>
      <c r="T239" s="411"/>
      <c r="U239" s="412"/>
      <c r="V239" s="413"/>
      <c r="W239" s="414"/>
      <c r="X239" s="412"/>
      <c r="Y239" s="415"/>
      <c r="Z239" s="411"/>
      <c r="AA239" s="412"/>
      <c r="AB239" s="413"/>
      <c r="AC239" s="414"/>
      <c r="AD239" s="412"/>
      <c r="AE239" s="413"/>
      <c r="AF239" s="414"/>
      <c r="AG239" s="412"/>
      <c r="AH239" s="415"/>
      <c r="AI239" s="600"/>
      <c r="AJ239" s="601"/>
      <c r="AK239" s="601"/>
      <c r="AL239" s="601"/>
      <c r="AM239" s="601"/>
      <c r="AN239" s="602"/>
      <c r="AO239" s="108"/>
      <c r="AP239" s="603"/>
      <c r="AQ239" s="604"/>
      <c r="AR239" s="604"/>
      <c r="AS239" s="604"/>
      <c r="AT239" s="604"/>
      <c r="AU239" s="589"/>
      <c r="AV239" s="589"/>
      <c r="AW239" s="589"/>
      <c r="AX239" s="589"/>
      <c r="AY239" s="589"/>
      <c r="AZ239" s="589"/>
      <c r="BA239" s="589"/>
      <c r="BB239" s="589"/>
      <c r="BC239" s="589"/>
      <c r="BD239" s="590"/>
    </row>
    <row r="240" spans="1:56" ht="22.5" customHeight="1" x14ac:dyDescent="0.2">
      <c r="A240" s="109"/>
      <c r="B240" s="110"/>
      <c r="C240" s="1093"/>
      <c r="D240" s="1094"/>
      <c r="E240" s="1094"/>
      <c r="F240" s="1094"/>
      <c r="G240" s="1094"/>
      <c r="H240" s="1094"/>
      <c r="I240" s="1094"/>
      <c r="J240" s="1094"/>
      <c r="K240" s="1094"/>
      <c r="L240" s="1094"/>
      <c r="M240" s="1095"/>
      <c r="N240" s="594"/>
      <c r="O240" s="595"/>
      <c r="P240" s="596"/>
      <c r="Q240" s="594"/>
      <c r="R240" s="595"/>
      <c r="S240" s="596"/>
      <c r="T240" s="411"/>
      <c r="U240" s="412"/>
      <c r="V240" s="413"/>
      <c r="W240" s="414"/>
      <c r="X240" s="412"/>
      <c r="Y240" s="415"/>
      <c r="Z240" s="411"/>
      <c r="AA240" s="412"/>
      <c r="AB240" s="413"/>
      <c r="AC240" s="414"/>
      <c r="AD240" s="412"/>
      <c r="AE240" s="413"/>
      <c r="AF240" s="414"/>
      <c r="AG240" s="412"/>
      <c r="AH240" s="415"/>
      <c r="AI240" s="600"/>
      <c r="AJ240" s="601"/>
      <c r="AK240" s="601"/>
      <c r="AL240" s="601"/>
      <c r="AM240" s="601"/>
      <c r="AN240" s="602"/>
      <c r="AO240" s="108"/>
      <c r="AP240" s="603"/>
      <c r="AQ240" s="604"/>
      <c r="AR240" s="604"/>
      <c r="AS240" s="604"/>
      <c r="AT240" s="604"/>
      <c r="AU240" s="589"/>
      <c r="AV240" s="589"/>
      <c r="AW240" s="589"/>
      <c r="AX240" s="589"/>
      <c r="AY240" s="589"/>
      <c r="AZ240" s="589"/>
      <c r="BA240" s="589"/>
      <c r="BB240" s="589"/>
      <c r="BC240" s="589"/>
      <c r="BD240" s="590"/>
    </row>
    <row r="241" spans="1:56" ht="22.5" customHeight="1" x14ac:dyDescent="0.2">
      <c r="A241" s="109"/>
      <c r="B241" s="110"/>
      <c r="C241" s="1093"/>
      <c r="D241" s="1094"/>
      <c r="E241" s="1094"/>
      <c r="F241" s="1094"/>
      <c r="G241" s="1094"/>
      <c r="H241" s="1094"/>
      <c r="I241" s="1094"/>
      <c r="J241" s="1094"/>
      <c r="K241" s="1094"/>
      <c r="L241" s="1094"/>
      <c r="M241" s="1095"/>
      <c r="N241" s="594"/>
      <c r="O241" s="595"/>
      <c r="P241" s="596"/>
      <c r="Q241" s="594"/>
      <c r="R241" s="595"/>
      <c r="S241" s="596"/>
      <c r="T241" s="411"/>
      <c r="U241" s="412"/>
      <c r="V241" s="413"/>
      <c r="W241" s="414"/>
      <c r="X241" s="412"/>
      <c r="Y241" s="415"/>
      <c r="Z241" s="411"/>
      <c r="AA241" s="412"/>
      <c r="AB241" s="413"/>
      <c r="AC241" s="414"/>
      <c r="AD241" s="412"/>
      <c r="AE241" s="413"/>
      <c r="AF241" s="414"/>
      <c r="AG241" s="412"/>
      <c r="AH241" s="415"/>
      <c r="AI241" s="600"/>
      <c r="AJ241" s="601"/>
      <c r="AK241" s="601"/>
      <c r="AL241" s="601"/>
      <c r="AM241" s="601"/>
      <c r="AN241" s="602"/>
      <c r="AO241" s="108"/>
      <c r="AP241" s="603"/>
      <c r="AQ241" s="604"/>
      <c r="AR241" s="604"/>
      <c r="AS241" s="604"/>
      <c r="AT241" s="604"/>
      <c r="AU241" s="589"/>
      <c r="AV241" s="589"/>
      <c r="AW241" s="589"/>
      <c r="AX241" s="589"/>
      <c r="AY241" s="589"/>
      <c r="AZ241" s="589"/>
      <c r="BA241" s="589"/>
      <c r="BB241" s="589"/>
      <c r="BC241" s="589"/>
      <c r="BD241" s="590"/>
    </row>
    <row r="242" spans="1:56" ht="22.5" customHeight="1" thickBot="1" x14ac:dyDescent="0.25">
      <c r="A242" s="128"/>
      <c r="B242" s="129"/>
      <c r="C242" s="1140"/>
      <c r="D242" s="1141"/>
      <c r="E242" s="1141"/>
      <c r="F242" s="1141"/>
      <c r="G242" s="1141"/>
      <c r="H242" s="1141"/>
      <c r="I242" s="1141"/>
      <c r="J242" s="1141"/>
      <c r="K242" s="1141"/>
      <c r="L242" s="1141"/>
      <c r="M242" s="1142"/>
      <c r="N242" s="1143"/>
      <c r="O242" s="1144"/>
      <c r="P242" s="1145"/>
      <c r="Q242" s="1143"/>
      <c r="R242" s="1144"/>
      <c r="S242" s="1145"/>
      <c r="T242" s="416"/>
      <c r="U242" s="417"/>
      <c r="V242" s="418"/>
      <c r="W242" s="419"/>
      <c r="X242" s="417"/>
      <c r="Y242" s="420"/>
      <c r="Z242" s="416"/>
      <c r="AA242" s="417"/>
      <c r="AB242" s="418"/>
      <c r="AC242" s="419"/>
      <c r="AD242" s="417"/>
      <c r="AE242" s="418"/>
      <c r="AF242" s="419"/>
      <c r="AG242" s="417"/>
      <c r="AH242" s="420"/>
      <c r="AI242" s="617"/>
      <c r="AJ242" s="618"/>
      <c r="AK242" s="618"/>
      <c r="AL242" s="618"/>
      <c r="AM242" s="618"/>
      <c r="AN242" s="619"/>
      <c r="AO242" s="108"/>
      <c r="AP242" s="620"/>
      <c r="AQ242" s="621"/>
      <c r="AR242" s="621"/>
      <c r="AS242" s="621"/>
      <c r="AT242" s="621"/>
      <c r="AU242" s="622"/>
      <c r="AV242" s="622"/>
      <c r="AW242" s="622"/>
      <c r="AX242" s="622"/>
      <c r="AY242" s="622"/>
      <c r="AZ242" s="622"/>
      <c r="BA242" s="622"/>
      <c r="BB242" s="622"/>
      <c r="BC242" s="622"/>
      <c r="BD242" s="623"/>
    </row>
    <row r="243" spans="1:56" ht="22.5" customHeight="1" thickTop="1" thickBot="1" x14ac:dyDescent="0.2">
      <c r="A243" s="60"/>
      <c r="B243" s="130"/>
      <c r="C243" s="1146" t="s">
        <v>161</v>
      </c>
      <c r="D243" s="562"/>
      <c r="E243" s="562"/>
      <c r="F243" s="562"/>
      <c r="G243" s="562"/>
      <c r="H243" s="562"/>
      <c r="I243" s="562"/>
      <c r="J243" s="562"/>
      <c r="K243" s="562"/>
      <c r="L243" s="562"/>
      <c r="M243" s="562"/>
      <c r="N243" s="562"/>
      <c r="O243" s="562"/>
      <c r="P243" s="562"/>
      <c r="Q243" s="562"/>
      <c r="R243" s="562"/>
      <c r="S243" s="562"/>
      <c r="T243" s="562"/>
      <c r="U243" s="562"/>
      <c r="V243" s="562"/>
      <c r="W243" s="562"/>
      <c r="X243" s="562"/>
      <c r="Y243" s="1147"/>
      <c r="Z243" s="429"/>
      <c r="AA243" s="239"/>
      <c r="AB243" s="430"/>
      <c r="AC243" s="431"/>
      <c r="AD243" s="239"/>
      <c r="AE243" s="430"/>
      <c r="AF243" s="431"/>
      <c r="AG243" s="239"/>
      <c r="AH243" s="432"/>
      <c r="AI243" s="1148"/>
      <c r="AJ243" s="477"/>
      <c r="AK243" s="477"/>
      <c r="AL243" s="477"/>
      <c r="AM243" s="477"/>
      <c r="AN243" s="1149"/>
      <c r="BD243" s="131" t="s">
        <v>160</v>
      </c>
    </row>
    <row r="244" spans="1:56" ht="11.25" customHeight="1" thickTop="1" x14ac:dyDescent="0.2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</row>
    <row r="245" spans="1:56" ht="24" customHeight="1" x14ac:dyDescent="0.2">
      <c r="A245" s="633" t="s">
        <v>171</v>
      </c>
      <c r="B245" s="633"/>
      <c r="C245" s="633"/>
      <c r="D245" s="633"/>
      <c r="E245" s="633"/>
      <c r="F245" s="633"/>
      <c r="G245" s="633"/>
      <c r="H245" s="633"/>
      <c r="I245" s="633"/>
      <c r="J245" s="633"/>
      <c r="Q245" s="574" t="s">
        <v>170</v>
      </c>
      <c r="R245" s="574"/>
      <c r="S245" s="574"/>
      <c r="T245" s="574"/>
      <c r="U245" s="574"/>
      <c r="V245" s="574"/>
      <c r="W245" s="574"/>
      <c r="X245" s="574"/>
      <c r="Y245" s="574"/>
      <c r="Z245" s="574"/>
      <c r="AA245" s="574"/>
      <c r="AB245" s="574"/>
      <c r="AC245" s="574"/>
      <c r="AD245" s="574"/>
      <c r="AE245" s="574"/>
      <c r="AH245" s="126" t="s">
        <v>173</v>
      </c>
      <c r="AI245" s="126"/>
      <c r="AJ245" s="1133"/>
      <c r="AK245" s="1133"/>
      <c r="AL245" s="127" t="s">
        <v>172</v>
      </c>
      <c r="AM245" s="516"/>
      <c r="AN245" s="516"/>
      <c r="AT245" s="575"/>
      <c r="AU245" s="575"/>
      <c r="AV245" s="582"/>
      <c r="AW245" s="582"/>
      <c r="AX245" s="3" t="s">
        <v>158</v>
      </c>
      <c r="AY245" s="582"/>
      <c r="AZ245" s="582"/>
      <c r="BA245" s="3" t="s">
        <v>157</v>
      </c>
      <c r="BB245" s="582"/>
      <c r="BC245" s="582"/>
      <c r="BD245" s="3" t="s">
        <v>156</v>
      </c>
    </row>
    <row r="246" spans="1:56" ht="11.25" customHeight="1" thickBot="1" x14ac:dyDescent="0.25">
      <c r="AC246" s="93"/>
      <c r="AD246" s="93"/>
    </row>
    <row r="247" spans="1:56" ht="23.25" customHeight="1" thickTop="1" x14ac:dyDescent="0.2">
      <c r="A247" s="106" t="s">
        <v>167</v>
      </c>
      <c r="B247" s="235" t="s">
        <v>156</v>
      </c>
      <c r="C247" s="459" t="s">
        <v>166</v>
      </c>
      <c r="D247" s="460"/>
      <c r="E247" s="460"/>
      <c r="F247" s="460"/>
      <c r="G247" s="460"/>
      <c r="H247" s="460"/>
      <c r="I247" s="460"/>
      <c r="J247" s="460"/>
      <c r="K247" s="460"/>
      <c r="L247" s="460"/>
      <c r="M247" s="478"/>
      <c r="N247" s="630" t="s">
        <v>128</v>
      </c>
      <c r="O247" s="631"/>
      <c r="P247" s="632"/>
      <c r="Q247" s="630" t="s">
        <v>165</v>
      </c>
      <c r="R247" s="631"/>
      <c r="S247" s="632"/>
      <c r="T247" s="630" t="s">
        <v>127</v>
      </c>
      <c r="U247" s="631"/>
      <c r="V247" s="631"/>
      <c r="W247" s="631"/>
      <c r="X247" s="631"/>
      <c r="Y247" s="632"/>
      <c r="Z247" s="630" t="s">
        <v>164</v>
      </c>
      <c r="AA247" s="631"/>
      <c r="AB247" s="631"/>
      <c r="AC247" s="631"/>
      <c r="AD247" s="631"/>
      <c r="AE247" s="631"/>
      <c r="AF247" s="631"/>
      <c r="AG247" s="631"/>
      <c r="AH247" s="632"/>
      <c r="AI247" s="459" t="s">
        <v>163</v>
      </c>
      <c r="AJ247" s="460"/>
      <c r="AK247" s="460"/>
      <c r="AL247" s="460"/>
      <c r="AM247" s="460"/>
      <c r="AN247" s="461"/>
      <c r="AO247" s="108"/>
      <c r="AP247" s="624" t="s">
        <v>162</v>
      </c>
      <c r="AQ247" s="625"/>
      <c r="AR247" s="625"/>
      <c r="AS247" s="625"/>
      <c r="AT247" s="625"/>
      <c r="AU247" s="625"/>
      <c r="AV247" s="625"/>
      <c r="AW247" s="625"/>
      <c r="AX247" s="625"/>
      <c r="AY247" s="625"/>
      <c r="AZ247" s="625"/>
      <c r="BA247" s="625"/>
      <c r="BB247" s="625"/>
      <c r="BC247" s="625"/>
      <c r="BD247" s="626"/>
    </row>
    <row r="248" spans="1:56" ht="22.5" customHeight="1" x14ac:dyDescent="0.2">
      <c r="A248" s="109"/>
      <c r="B248" s="110"/>
      <c r="C248" s="1093"/>
      <c r="D248" s="1094"/>
      <c r="E248" s="1094"/>
      <c r="F248" s="1094"/>
      <c r="G248" s="1094"/>
      <c r="H248" s="1094"/>
      <c r="I248" s="1094"/>
      <c r="J248" s="1094"/>
      <c r="K248" s="1094"/>
      <c r="L248" s="1094"/>
      <c r="M248" s="1095"/>
      <c r="N248" s="594"/>
      <c r="O248" s="595"/>
      <c r="P248" s="596"/>
      <c r="Q248" s="594"/>
      <c r="R248" s="595"/>
      <c r="S248" s="596"/>
      <c r="T248" s="411"/>
      <c r="U248" s="412"/>
      <c r="V248" s="413"/>
      <c r="W248" s="414"/>
      <c r="X248" s="412"/>
      <c r="Y248" s="415"/>
      <c r="Z248" s="411"/>
      <c r="AA248" s="412"/>
      <c r="AB248" s="413"/>
      <c r="AC248" s="414"/>
      <c r="AD248" s="412"/>
      <c r="AE248" s="413"/>
      <c r="AF248" s="414"/>
      <c r="AG248" s="412"/>
      <c r="AH248" s="415"/>
      <c r="AI248" s="600"/>
      <c r="AJ248" s="601"/>
      <c r="AK248" s="601"/>
      <c r="AL248" s="601"/>
      <c r="AM248" s="601"/>
      <c r="AN248" s="602"/>
      <c r="AO248" s="108"/>
      <c r="AP248" s="603"/>
      <c r="AQ248" s="604"/>
      <c r="AR248" s="604"/>
      <c r="AS248" s="604"/>
      <c r="AT248" s="604"/>
      <c r="AU248" s="589"/>
      <c r="AV248" s="589"/>
      <c r="AW248" s="589"/>
      <c r="AX248" s="589"/>
      <c r="AY248" s="589"/>
      <c r="AZ248" s="589"/>
      <c r="BA248" s="589"/>
      <c r="BB248" s="589"/>
      <c r="BC248" s="589"/>
      <c r="BD248" s="590"/>
    </row>
    <row r="249" spans="1:56" ht="22.5" customHeight="1" x14ac:dyDescent="0.2">
      <c r="A249" s="109"/>
      <c r="B249" s="110"/>
      <c r="C249" s="1093"/>
      <c r="D249" s="1094"/>
      <c r="E249" s="1094"/>
      <c r="F249" s="1094"/>
      <c r="G249" s="1094"/>
      <c r="H249" s="1094"/>
      <c r="I249" s="1094"/>
      <c r="J249" s="1094"/>
      <c r="K249" s="1094"/>
      <c r="L249" s="1094"/>
      <c r="M249" s="1095"/>
      <c r="N249" s="594"/>
      <c r="O249" s="595"/>
      <c r="P249" s="596"/>
      <c r="Q249" s="594"/>
      <c r="R249" s="595"/>
      <c r="S249" s="596"/>
      <c r="T249" s="411"/>
      <c r="U249" s="412"/>
      <c r="V249" s="413"/>
      <c r="W249" s="414"/>
      <c r="X249" s="412"/>
      <c r="Y249" s="415"/>
      <c r="Z249" s="411"/>
      <c r="AA249" s="412"/>
      <c r="AB249" s="413"/>
      <c r="AC249" s="414"/>
      <c r="AD249" s="412"/>
      <c r="AE249" s="413"/>
      <c r="AF249" s="414"/>
      <c r="AG249" s="412"/>
      <c r="AH249" s="415"/>
      <c r="AI249" s="600"/>
      <c r="AJ249" s="601"/>
      <c r="AK249" s="601"/>
      <c r="AL249" s="601"/>
      <c r="AM249" s="601"/>
      <c r="AN249" s="602"/>
      <c r="AO249" s="108"/>
      <c r="AP249" s="603"/>
      <c r="AQ249" s="604"/>
      <c r="AR249" s="604"/>
      <c r="AS249" s="604"/>
      <c r="AT249" s="604"/>
      <c r="AU249" s="589"/>
      <c r="AV249" s="589"/>
      <c r="AW249" s="589"/>
      <c r="AX249" s="589"/>
      <c r="AY249" s="589"/>
      <c r="AZ249" s="589"/>
      <c r="BA249" s="589"/>
      <c r="BB249" s="589"/>
      <c r="BC249" s="589"/>
      <c r="BD249" s="590"/>
    </row>
    <row r="250" spans="1:56" ht="22.5" customHeight="1" x14ac:dyDescent="0.2">
      <c r="A250" s="109"/>
      <c r="B250" s="110"/>
      <c r="C250" s="1093"/>
      <c r="D250" s="1094"/>
      <c r="E250" s="1094"/>
      <c r="F250" s="1094"/>
      <c r="G250" s="1094"/>
      <c r="H250" s="1094"/>
      <c r="I250" s="1094"/>
      <c r="J250" s="1094"/>
      <c r="K250" s="1094"/>
      <c r="L250" s="1094"/>
      <c r="M250" s="1095"/>
      <c r="N250" s="594"/>
      <c r="O250" s="595"/>
      <c r="P250" s="596"/>
      <c r="Q250" s="594"/>
      <c r="R250" s="595"/>
      <c r="S250" s="596"/>
      <c r="T250" s="411"/>
      <c r="U250" s="412"/>
      <c r="V250" s="413"/>
      <c r="W250" s="414"/>
      <c r="X250" s="412"/>
      <c r="Y250" s="415"/>
      <c r="Z250" s="411"/>
      <c r="AA250" s="412"/>
      <c r="AB250" s="413"/>
      <c r="AC250" s="414"/>
      <c r="AD250" s="412"/>
      <c r="AE250" s="413"/>
      <c r="AF250" s="414"/>
      <c r="AG250" s="412"/>
      <c r="AH250" s="415"/>
      <c r="AI250" s="600"/>
      <c r="AJ250" s="601"/>
      <c r="AK250" s="601"/>
      <c r="AL250" s="601"/>
      <c r="AM250" s="601"/>
      <c r="AN250" s="602"/>
      <c r="AO250" s="108"/>
      <c r="AP250" s="603"/>
      <c r="AQ250" s="604"/>
      <c r="AR250" s="604"/>
      <c r="AS250" s="604"/>
      <c r="AT250" s="604"/>
      <c r="AU250" s="589"/>
      <c r="AV250" s="589"/>
      <c r="AW250" s="589"/>
      <c r="AX250" s="589"/>
      <c r="AY250" s="589"/>
      <c r="AZ250" s="589"/>
      <c r="BA250" s="589"/>
      <c r="BB250" s="589"/>
      <c r="BC250" s="589"/>
      <c r="BD250" s="590"/>
    </row>
    <row r="251" spans="1:56" ht="22.5" customHeight="1" x14ac:dyDescent="0.2">
      <c r="A251" s="109"/>
      <c r="B251" s="110"/>
      <c r="C251" s="1093"/>
      <c r="D251" s="1094"/>
      <c r="E251" s="1094"/>
      <c r="F251" s="1094"/>
      <c r="G251" s="1094"/>
      <c r="H251" s="1094"/>
      <c r="I251" s="1094"/>
      <c r="J251" s="1094"/>
      <c r="K251" s="1094"/>
      <c r="L251" s="1094"/>
      <c r="M251" s="1095"/>
      <c r="N251" s="594"/>
      <c r="O251" s="595"/>
      <c r="P251" s="596"/>
      <c r="Q251" s="594"/>
      <c r="R251" s="595"/>
      <c r="S251" s="596"/>
      <c r="T251" s="411"/>
      <c r="U251" s="412"/>
      <c r="V251" s="413"/>
      <c r="W251" s="414"/>
      <c r="X251" s="412"/>
      <c r="Y251" s="415"/>
      <c r="Z251" s="411"/>
      <c r="AA251" s="412"/>
      <c r="AB251" s="413"/>
      <c r="AC251" s="414"/>
      <c r="AD251" s="412"/>
      <c r="AE251" s="413"/>
      <c r="AF251" s="414"/>
      <c r="AG251" s="412"/>
      <c r="AH251" s="415"/>
      <c r="AI251" s="600"/>
      <c r="AJ251" s="601"/>
      <c r="AK251" s="601"/>
      <c r="AL251" s="601"/>
      <c r="AM251" s="601"/>
      <c r="AN251" s="602"/>
      <c r="AO251" s="108"/>
      <c r="AP251" s="603"/>
      <c r="AQ251" s="604"/>
      <c r="AR251" s="604"/>
      <c r="AS251" s="604"/>
      <c r="AT251" s="604"/>
      <c r="AU251" s="589"/>
      <c r="AV251" s="589"/>
      <c r="AW251" s="589"/>
      <c r="AX251" s="589"/>
      <c r="AY251" s="589"/>
      <c r="AZ251" s="589"/>
      <c r="BA251" s="589"/>
      <c r="BB251" s="589"/>
      <c r="BC251" s="589"/>
      <c r="BD251" s="590"/>
    </row>
    <row r="252" spans="1:56" ht="22.5" customHeight="1" x14ac:dyDescent="0.2">
      <c r="A252" s="109"/>
      <c r="B252" s="110"/>
      <c r="C252" s="1093"/>
      <c r="D252" s="1094"/>
      <c r="E252" s="1094"/>
      <c r="F252" s="1094"/>
      <c r="G252" s="1094"/>
      <c r="H252" s="1094"/>
      <c r="I252" s="1094"/>
      <c r="J252" s="1094"/>
      <c r="K252" s="1094"/>
      <c r="L252" s="1094"/>
      <c r="M252" s="1095"/>
      <c r="N252" s="594"/>
      <c r="O252" s="595"/>
      <c r="P252" s="596"/>
      <c r="Q252" s="594"/>
      <c r="R252" s="595"/>
      <c r="S252" s="596"/>
      <c r="T252" s="411"/>
      <c r="U252" s="412"/>
      <c r="V252" s="413"/>
      <c r="W252" s="414"/>
      <c r="X252" s="412"/>
      <c r="Y252" s="415"/>
      <c r="Z252" s="411"/>
      <c r="AA252" s="412"/>
      <c r="AB252" s="413"/>
      <c r="AC252" s="414"/>
      <c r="AD252" s="412"/>
      <c r="AE252" s="413"/>
      <c r="AF252" s="414"/>
      <c r="AG252" s="412"/>
      <c r="AH252" s="415"/>
      <c r="AI252" s="600"/>
      <c r="AJ252" s="601"/>
      <c r="AK252" s="601"/>
      <c r="AL252" s="601"/>
      <c r="AM252" s="601"/>
      <c r="AN252" s="602"/>
      <c r="AO252" s="108"/>
      <c r="AP252" s="603"/>
      <c r="AQ252" s="604"/>
      <c r="AR252" s="604"/>
      <c r="AS252" s="604"/>
      <c r="AT252" s="604"/>
      <c r="AU252" s="589"/>
      <c r="AV252" s="589"/>
      <c r="AW252" s="589"/>
      <c r="AX252" s="589"/>
      <c r="AY252" s="589"/>
      <c r="AZ252" s="589"/>
      <c r="BA252" s="589"/>
      <c r="BB252" s="589"/>
      <c r="BC252" s="589"/>
      <c r="BD252" s="590"/>
    </row>
    <row r="253" spans="1:56" ht="22.5" customHeight="1" x14ac:dyDescent="0.2">
      <c r="A253" s="109"/>
      <c r="B253" s="110"/>
      <c r="C253" s="1093"/>
      <c r="D253" s="1094"/>
      <c r="E253" s="1094"/>
      <c r="F253" s="1094"/>
      <c r="G253" s="1094"/>
      <c r="H253" s="1094"/>
      <c r="I253" s="1094"/>
      <c r="J253" s="1094"/>
      <c r="K253" s="1094"/>
      <c r="L253" s="1094"/>
      <c r="M253" s="1095"/>
      <c r="N253" s="594"/>
      <c r="O253" s="595"/>
      <c r="P253" s="596"/>
      <c r="Q253" s="594"/>
      <c r="R253" s="595"/>
      <c r="S253" s="596"/>
      <c r="T253" s="411"/>
      <c r="U253" s="412"/>
      <c r="V253" s="413"/>
      <c r="W253" s="414"/>
      <c r="X253" s="412"/>
      <c r="Y253" s="415"/>
      <c r="Z253" s="411"/>
      <c r="AA253" s="412"/>
      <c r="AB253" s="413"/>
      <c r="AC253" s="414"/>
      <c r="AD253" s="412"/>
      <c r="AE253" s="413"/>
      <c r="AF253" s="414"/>
      <c r="AG253" s="412"/>
      <c r="AH253" s="415"/>
      <c r="AI253" s="600"/>
      <c r="AJ253" s="601"/>
      <c r="AK253" s="601"/>
      <c r="AL253" s="601"/>
      <c r="AM253" s="601"/>
      <c r="AN253" s="602"/>
      <c r="AO253" s="108"/>
      <c r="AP253" s="603"/>
      <c r="AQ253" s="604"/>
      <c r="AR253" s="604"/>
      <c r="AS253" s="604"/>
      <c r="AT253" s="604"/>
      <c r="AU253" s="589"/>
      <c r="AV253" s="589"/>
      <c r="AW253" s="589"/>
      <c r="AX253" s="589"/>
      <c r="AY253" s="589"/>
      <c r="AZ253" s="589"/>
      <c r="BA253" s="589"/>
      <c r="BB253" s="589"/>
      <c r="BC253" s="589"/>
      <c r="BD253" s="590"/>
    </row>
    <row r="254" spans="1:56" ht="22.5" customHeight="1" x14ac:dyDescent="0.2">
      <c r="A254" s="109"/>
      <c r="B254" s="110"/>
      <c r="C254" s="1093"/>
      <c r="D254" s="1094"/>
      <c r="E254" s="1094"/>
      <c r="F254" s="1094"/>
      <c r="G254" s="1094"/>
      <c r="H254" s="1094"/>
      <c r="I254" s="1094"/>
      <c r="J254" s="1094"/>
      <c r="K254" s="1094"/>
      <c r="L254" s="1094"/>
      <c r="M254" s="1095"/>
      <c r="N254" s="594"/>
      <c r="O254" s="595"/>
      <c r="P254" s="596"/>
      <c r="Q254" s="594"/>
      <c r="R254" s="595"/>
      <c r="S254" s="596"/>
      <c r="T254" s="411"/>
      <c r="U254" s="412"/>
      <c r="V254" s="413"/>
      <c r="W254" s="414"/>
      <c r="X254" s="412"/>
      <c r="Y254" s="415"/>
      <c r="Z254" s="411"/>
      <c r="AA254" s="412"/>
      <c r="AB254" s="413"/>
      <c r="AC254" s="414"/>
      <c r="AD254" s="412"/>
      <c r="AE254" s="413"/>
      <c r="AF254" s="414"/>
      <c r="AG254" s="412"/>
      <c r="AH254" s="415"/>
      <c r="AI254" s="600"/>
      <c r="AJ254" s="601"/>
      <c r="AK254" s="601"/>
      <c r="AL254" s="601"/>
      <c r="AM254" s="601"/>
      <c r="AN254" s="602"/>
      <c r="AO254" s="108"/>
      <c r="AP254" s="603"/>
      <c r="AQ254" s="604"/>
      <c r="AR254" s="604"/>
      <c r="AS254" s="604"/>
      <c r="AT254" s="604"/>
      <c r="AU254" s="589"/>
      <c r="AV254" s="589"/>
      <c r="AW254" s="589"/>
      <c r="AX254" s="589"/>
      <c r="AY254" s="589"/>
      <c r="AZ254" s="589"/>
      <c r="BA254" s="589"/>
      <c r="BB254" s="589"/>
      <c r="BC254" s="589"/>
      <c r="BD254" s="590"/>
    </row>
    <row r="255" spans="1:56" ht="22.5" customHeight="1" x14ac:dyDescent="0.2">
      <c r="A255" s="109"/>
      <c r="B255" s="110"/>
      <c r="C255" s="1093"/>
      <c r="D255" s="1094"/>
      <c r="E255" s="1094"/>
      <c r="F255" s="1094"/>
      <c r="G255" s="1094"/>
      <c r="H255" s="1094"/>
      <c r="I255" s="1094"/>
      <c r="J255" s="1094"/>
      <c r="K255" s="1094"/>
      <c r="L255" s="1094"/>
      <c r="M255" s="1095"/>
      <c r="N255" s="594"/>
      <c r="O255" s="595"/>
      <c r="P255" s="596"/>
      <c r="Q255" s="594"/>
      <c r="R255" s="595"/>
      <c r="S255" s="596"/>
      <c r="T255" s="411"/>
      <c r="U255" s="412"/>
      <c r="V255" s="413"/>
      <c r="W255" s="414"/>
      <c r="X255" s="412"/>
      <c r="Y255" s="415"/>
      <c r="Z255" s="411"/>
      <c r="AA255" s="412"/>
      <c r="AB255" s="413"/>
      <c r="AC255" s="414"/>
      <c r="AD255" s="412"/>
      <c r="AE255" s="413"/>
      <c r="AF255" s="414"/>
      <c r="AG255" s="412"/>
      <c r="AH255" s="415"/>
      <c r="AI255" s="600"/>
      <c r="AJ255" s="601"/>
      <c r="AK255" s="601"/>
      <c r="AL255" s="601"/>
      <c r="AM255" s="601"/>
      <c r="AN255" s="602"/>
      <c r="AO255" s="108"/>
      <c r="AP255" s="603"/>
      <c r="AQ255" s="604"/>
      <c r="AR255" s="604"/>
      <c r="AS255" s="604"/>
      <c r="AT255" s="604"/>
      <c r="AU255" s="589"/>
      <c r="AV255" s="589"/>
      <c r="AW255" s="589"/>
      <c r="AX255" s="589"/>
      <c r="AY255" s="589"/>
      <c r="AZ255" s="589"/>
      <c r="BA255" s="589"/>
      <c r="BB255" s="589"/>
      <c r="BC255" s="589"/>
      <c r="BD255" s="590"/>
    </row>
    <row r="256" spans="1:56" ht="22.5" customHeight="1" x14ac:dyDescent="0.2">
      <c r="A256" s="109"/>
      <c r="B256" s="110"/>
      <c r="C256" s="1093"/>
      <c r="D256" s="1094"/>
      <c r="E256" s="1094"/>
      <c r="F256" s="1094"/>
      <c r="G256" s="1094"/>
      <c r="H256" s="1094"/>
      <c r="I256" s="1094"/>
      <c r="J256" s="1094"/>
      <c r="K256" s="1094"/>
      <c r="L256" s="1094"/>
      <c r="M256" s="1095"/>
      <c r="N256" s="594"/>
      <c r="O256" s="595"/>
      <c r="P256" s="596"/>
      <c r="Q256" s="594"/>
      <c r="R256" s="595"/>
      <c r="S256" s="596"/>
      <c r="T256" s="411"/>
      <c r="U256" s="412"/>
      <c r="V256" s="413"/>
      <c r="W256" s="414"/>
      <c r="X256" s="412"/>
      <c r="Y256" s="415"/>
      <c r="Z256" s="411"/>
      <c r="AA256" s="412"/>
      <c r="AB256" s="413"/>
      <c r="AC256" s="414"/>
      <c r="AD256" s="412"/>
      <c r="AE256" s="413"/>
      <c r="AF256" s="414"/>
      <c r="AG256" s="412"/>
      <c r="AH256" s="415"/>
      <c r="AI256" s="600"/>
      <c r="AJ256" s="601"/>
      <c r="AK256" s="601"/>
      <c r="AL256" s="601"/>
      <c r="AM256" s="601"/>
      <c r="AN256" s="602"/>
      <c r="AO256" s="108"/>
      <c r="AP256" s="603"/>
      <c r="AQ256" s="604"/>
      <c r="AR256" s="604"/>
      <c r="AS256" s="604"/>
      <c r="AT256" s="604"/>
      <c r="AU256" s="589"/>
      <c r="AV256" s="589"/>
      <c r="AW256" s="589"/>
      <c r="AX256" s="589"/>
      <c r="AY256" s="589"/>
      <c r="AZ256" s="589"/>
      <c r="BA256" s="589"/>
      <c r="BB256" s="589"/>
      <c r="BC256" s="589"/>
      <c r="BD256" s="590"/>
    </row>
    <row r="257" spans="1:56" ht="22.5" customHeight="1" x14ac:dyDescent="0.2">
      <c r="A257" s="109"/>
      <c r="B257" s="110"/>
      <c r="C257" s="1093"/>
      <c r="D257" s="1094"/>
      <c r="E257" s="1094"/>
      <c r="F257" s="1094"/>
      <c r="G257" s="1094"/>
      <c r="H257" s="1094"/>
      <c r="I257" s="1094"/>
      <c r="J257" s="1094"/>
      <c r="K257" s="1094"/>
      <c r="L257" s="1094"/>
      <c r="M257" s="1095"/>
      <c r="N257" s="594"/>
      <c r="O257" s="595"/>
      <c r="P257" s="596"/>
      <c r="Q257" s="594"/>
      <c r="R257" s="595"/>
      <c r="S257" s="596"/>
      <c r="T257" s="411"/>
      <c r="U257" s="412"/>
      <c r="V257" s="413"/>
      <c r="W257" s="414"/>
      <c r="X257" s="412"/>
      <c r="Y257" s="415"/>
      <c r="Z257" s="411"/>
      <c r="AA257" s="412"/>
      <c r="AB257" s="413"/>
      <c r="AC257" s="414"/>
      <c r="AD257" s="412"/>
      <c r="AE257" s="413"/>
      <c r="AF257" s="414"/>
      <c r="AG257" s="412"/>
      <c r="AH257" s="415"/>
      <c r="AI257" s="600"/>
      <c r="AJ257" s="601"/>
      <c r="AK257" s="601"/>
      <c r="AL257" s="601"/>
      <c r="AM257" s="601"/>
      <c r="AN257" s="602"/>
      <c r="AO257" s="108"/>
      <c r="AP257" s="603"/>
      <c r="AQ257" s="604"/>
      <c r="AR257" s="604"/>
      <c r="AS257" s="604"/>
      <c r="AT257" s="604"/>
      <c r="AU257" s="589"/>
      <c r="AV257" s="589"/>
      <c r="AW257" s="589"/>
      <c r="AX257" s="589"/>
      <c r="AY257" s="589"/>
      <c r="AZ257" s="589"/>
      <c r="BA257" s="589"/>
      <c r="BB257" s="589"/>
      <c r="BC257" s="589"/>
      <c r="BD257" s="590"/>
    </row>
    <row r="258" spans="1:56" ht="22.5" customHeight="1" x14ac:dyDescent="0.2">
      <c r="A258" s="109"/>
      <c r="B258" s="110"/>
      <c r="C258" s="1093"/>
      <c r="D258" s="1094"/>
      <c r="E258" s="1094"/>
      <c r="F258" s="1094"/>
      <c r="G258" s="1094"/>
      <c r="H258" s="1094"/>
      <c r="I258" s="1094"/>
      <c r="J258" s="1094"/>
      <c r="K258" s="1094"/>
      <c r="L258" s="1094"/>
      <c r="M258" s="1095"/>
      <c r="N258" s="594"/>
      <c r="O258" s="595"/>
      <c r="P258" s="596"/>
      <c r="Q258" s="594"/>
      <c r="R258" s="595"/>
      <c r="S258" s="596"/>
      <c r="T258" s="411"/>
      <c r="U258" s="412"/>
      <c r="V258" s="413"/>
      <c r="W258" s="414"/>
      <c r="X258" s="412"/>
      <c r="Y258" s="415"/>
      <c r="Z258" s="411"/>
      <c r="AA258" s="412"/>
      <c r="AB258" s="413"/>
      <c r="AC258" s="414"/>
      <c r="AD258" s="412"/>
      <c r="AE258" s="413"/>
      <c r="AF258" s="414"/>
      <c r="AG258" s="412"/>
      <c r="AH258" s="415"/>
      <c r="AI258" s="600"/>
      <c r="AJ258" s="601"/>
      <c r="AK258" s="601"/>
      <c r="AL258" s="601"/>
      <c r="AM258" s="601"/>
      <c r="AN258" s="602"/>
      <c r="AO258" s="108"/>
      <c r="AP258" s="603"/>
      <c r="AQ258" s="604"/>
      <c r="AR258" s="604"/>
      <c r="AS258" s="604"/>
      <c r="AT258" s="604"/>
      <c r="AU258" s="589"/>
      <c r="AV258" s="589"/>
      <c r="AW258" s="589"/>
      <c r="AX258" s="589"/>
      <c r="AY258" s="589"/>
      <c r="AZ258" s="589"/>
      <c r="BA258" s="589"/>
      <c r="BB258" s="589"/>
      <c r="BC258" s="589"/>
      <c r="BD258" s="590"/>
    </row>
    <row r="259" spans="1:56" ht="22.5" customHeight="1" x14ac:dyDescent="0.2">
      <c r="A259" s="109"/>
      <c r="B259" s="110"/>
      <c r="C259" s="1093"/>
      <c r="D259" s="1094"/>
      <c r="E259" s="1094"/>
      <c r="F259" s="1094"/>
      <c r="G259" s="1094"/>
      <c r="H259" s="1094"/>
      <c r="I259" s="1094"/>
      <c r="J259" s="1094"/>
      <c r="K259" s="1094"/>
      <c r="L259" s="1094"/>
      <c r="M259" s="1095"/>
      <c r="N259" s="594"/>
      <c r="O259" s="595"/>
      <c r="P259" s="596"/>
      <c r="Q259" s="594"/>
      <c r="R259" s="595"/>
      <c r="S259" s="596"/>
      <c r="T259" s="411"/>
      <c r="U259" s="412"/>
      <c r="V259" s="413"/>
      <c r="W259" s="414"/>
      <c r="X259" s="412"/>
      <c r="Y259" s="415"/>
      <c r="Z259" s="411"/>
      <c r="AA259" s="412"/>
      <c r="AB259" s="413"/>
      <c r="AC259" s="414"/>
      <c r="AD259" s="412"/>
      <c r="AE259" s="413"/>
      <c r="AF259" s="414"/>
      <c r="AG259" s="412"/>
      <c r="AH259" s="415"/>
      <c r="AI259" s="600"/>
      <c r="AJ259" s="601"/>
      <c r="AK259" s="601"/>
      <c r="AL259" s="601"/>
      <c r="AM259" s="601"/>
      <c r="AN259" s="602"/>
      <c r="AO259" s="108"/>
      <c r="AP259" s="603"/>
      <c r="AQ259" s="604"/>
      <c r="AR259" s="604"/>
      <c r="AS259" s="604"/>
      <c r="AT259" s="604"/>
      <c r="AU259" s="589"/>
      <c r="AV259" s="589"/>
      <c r="AW259" s="589"/>
      <c r="AX259" s="589"/>
      <c r="AY259" s="589"/>
      <c r="AZ259" s="589"/>
      <c r="BA259" s="589"/>
      <c r="BB259" s="589"/>
      <c r="BC259" s="589"/>
      <c r="BD259" s="590"/>
    </row>
    <row r="260" spans="1:56" ht="22.5" customHeight="1" x14ac:dyDescent="0.2">
      <c r="A260" s="109"/>
      <c r="B260" s="110"/>
      <c r="C260" s="1093"/>
      <c r="D260" s="1094"/>
      <c r="E260" s="1094"/>
      <c r="F260" s="1094"/>
      <c r="G260" s="1094"/>
      <c r="H260" s="1094"/>
      <c r="I260" s="1094"/>
      <c r="J260" s="1094"/>
      <c r="K260" s="1094"/>
      <c r="L260" s="1094"/>
      <c r="M260" s="1095"/>
      <c r="N260" s="594"/>
      <c r="O260" s="595"/>
      <c r="P260" s="596"/>
      <c r="Q260" s="594"/>
      <c r="R260" s="595"/>
      <c r="S260" s="596"/>
      <c r="T260" s="411"/>
      <c r="U260" s="412"/>
      <c r="V260" s="413"/>
      <c r="W260" s="414"/>
      <c r="X260" s="412"/>
      <c r="Y260" s="415"/>
      <c r="Z260" s="411"/>
      <c r="AA260" s="412"/>
      <c r="AB260" s="413"/>
      <c r="AC260" s="414"/>
      <c r="AD260" s="412"/>
      <c r="AE260" s="413"/>
      <c r="AF260" s="414"/>
      <c r="AG260" s="412"/>
      <c r="AH260" s="415"/>
      <c r="AI260" s="600"/>
      <c r="AJ260" s="601"/>
      <c r="AK260" s="601"/>
      <c r="AL260" s="601"/>
      <c r="AM260" s="601"/>
      <c r="AN260" s="602"/>
      <c r="AO260" s="108"/>
      <c r="AP260" s="603"/>
      <c r="AQ260" s="604"/>
      <c r="AR260" s="604"/>
      <c r="AS260" s="604"/>
      <c r="AT260" s="604"/>
      <c r="AU260" s="589"/>
      <c r="AV260" s="589"/>
      <c r="AW260" s="589"/>
      <c r="AX260" s="589"/>
      <c r="AY260" s="589"/>
      <c r="AZ260" s="589"/>
      <c r="BA260" s="589"/>
      <c r="BB260" s="589"/>
      <c r="BC260" s="589"/>
      <c r="BD260" s="590"/>
    </row>
    <row r="261" spans="1:56" ht="22.5" customHeight="1" x14ac:dyDescent="0.2">
      <c r="A261" s="109"/>
      <c r="B261" s="110"/>
      <c r="C261" s="1093"/>
      <c r="D261" s="1094"/>
      <c r="E261" s="1094"/>
      <c r="F261" s="1094"/>
      <c r="G261" s="1094"/>
      <c r="H261" s="1094"/>
      <c r="I261" s="1094"/>
      <c r="J261" s="1094"/>
      <c r="K261" s="1094"/>
      <c r="L261" s="1094"/>
      <c r="M261" s="1095"/>
      <c r="N261" s="594"/>
      <c r="O261" s="595"/>
      <c r="P261" s="596"/>
      <c r="Q261" s="594"/>
      <c r="R261" s="595"/>
      <c r="S261" s="596"/>
      <c r="T261" s="411"/>
      <c r="U261" s="412"/>
      <c r="V261" s="413"/>
      <c r="W261" s="414"/>
      <c r="X261" s="412"/>
      <c r="Y261" s="415"/>
      <c r="Z261" s="411"/>
      <c r="AA261" s="412"/>
      <c r="AB261" s="413"/>
      <c r="AC261" s="414"/>
      <c r="AD261" s="412"/>
      <c r="AE261" s="413"/>
      <c r="AF261" s="414"/>
      <c r="AG261" s="412"/>
      <c r="AH261" s="415"/>
      <c r="AI261" s="600"/>
      <c r="AJ261" s="601"/>
      <c r="AK261" s="601"/>
      <c r="AL261" s="601"/>
      <c r="AM261" s="601"/>
      <c r="AN261" s="602"/>
      <c r="AO261" s="108"/>
      <c r="AP261" s="603"/>
      <c r="AQ261" s="604"/>
      <c r="AR261" s="604"/>
      <c r="AS261" s="604"/>
      <c r="AT261" s="604"/>
      <c r="AU261" s="589"/>
      <c r="AV261" s="589"/>
      <c r="AW261" s="589"/>
      <c r="AX261" s="589"/>
      <c r="AY261" s="589"/>
      <c r="AZ261" s="589"/>
      <c r="BA261" s="589"/>
      <c r="BB261" s="589"/>
      <c r="BC261" s="589"/>
      <c r="BD261" s="590"/>
    </row>
    <row r="262" spans="1:56" ht="22.5" customHeight="1" x14ac:dyDescent="0.2">
      <c r="A262" s="109"/>
      <c r="B262" s="110"/>
      <c r="C262" s="1093"/>
      <c r="D262" s="1094"/>
      <c r="E262" s="1094"/>
      <c r="F262" s="1094"/>
      <c r="G262" s="1094"/>
      <c r="H262" s="1094"/>
      <c r="I262" s="1094"/>
      <c r="J262" s="1094"/>
      <c r="K262" s="1094"/>
      <c r="L262" s="1094"/>
      <c r="M262" s="1095"/>
      <c r="N262" s="594"/>
      <c r="O262" s="595"/>
      <c r="P262" s="596"/>
      <c r="Q262" s="594"/>
      <c r="R262" s="595"/>
      <c r="S262" s="596"/>
      <c r="T262" s="411"/>
      <c r="U262" s="412"/>
      <c r="V262" s="413"/>
      <c r="W262" s="414"/>
      <c r="X262" s="412"/>
      <c r="Y262" s="415"/>
      <c r="Z262" s="411"/>
      <c r="AA262" s="412"/>
      <c r="AB262" s="413"/>
      <c r="AC262" s="414"/>
      <c r="AD262" s="412"/>
      <c r="AE262" s="413"/>
      <c r="AF262" s="414"/>
      <c r="AG262" s="412"/>
      <c r="AH262" s="415"/>
      <c r="AI262" s="600"/>
      <c r="AJ262" s="601"/>
      <c r="AK262" s="601"/>
      <c r="AL262" s="601"/>
      <c r="AM262" s="601"/>
      <c r="AN262" s="602"/>
      <c r="AO262" s="108"/>
      <c r="AP262" s="603"/>
      <c r="AQ262" s="604"/>
      <c r="AR262" s="604"/>
      <c r="AS262" s="604"/>
      <c r="AT262" s="604"/>
      <c r="AU262" s="589"/>
      <c r="AV262" s="589"/>
      <c r="AW262" s="589"/>
      <c r="AX262" s="589"/>
      <c r="AY262" s="589"/>
      <c r="AZ262" s="589"/>
      <c r="BA262" s="589"/>
      <c r="BB262" s="589"/>
      <c r="BC262" s="589"/>
      <c r="BD262" s="590"/>
    </row>
    <row r="263" spans="1:56" ht="22.5" customHeight="1" x14ac:dyDescent="0.2">
      <c r="A263" s="109"/>
      <c r="B263" s="110"/>
      <c r="C263" s="1093"/>
      <c r="D263" s="1094"/>
      <c r="E263" s="1094"/>
      <c r="F263" s="1094"/>
      <c r="G263" s="1094"/>
      <c r="H263" s="1094"/>
      <c r="I263" s="1094"/>
      <c r="J263" s="1094"/>
      <c r="K263" s="1094"/>
      <c r="L263" s="1094"/>
      <c r="M263" s="1095"/>
      <c r="N263" s="594"/>
      <c r="O263" s="595"/>
      <c r="P263" s="596"/>
      <c r="Q263" s="594"/>
      <c r="R263" s="595"/>
      <c r="S263" s="596"/>
      <c r="T263" s="411"/>
      <c r="U263" s="412"/>
      <c r="V263" s="413"/>
      <c r="W263" s="414"/>
      <c r="X263" s="412"/>
      <c r="Y263" s="415"/>
      <c r="Z263" s="411"/>
      <c r="AA263" s="412"/>
      <c r="AB263" s="413"/>
      <c r="AC263" s="414"/>
      <c r="AD263" s="412"/>
      <c r="AE263" s="413"/>
      <c r="AF263" s="414"/>
      <c r="AG263" s="412"/>
      <c r="AH263" s="415"/>
      <c r="AI263" s="600"/>
      <c r="AJ263" s="601"/>
      <c r="AK263" s="601"/>
      <c r="AL263" s="601"/>
      <c r="AM263" s="601"/>
      <c r="AN263" s="602"/>
      <c r="AO263" s="108"/>
      <c r="AP263" s="603"/>
      <c r="AQ263" s="604"/>
      <c r="AR263" s="604"/>
      <c r="AS263" s="604"/>
      <c r="AT263" s="604"/>
      <c r="AU263" s="589"/>
      <c r="AV263" s="589"/>
      <c r="AW263" s="589"/>
      <c r="AX263" s="589"/>
      <c r="AY263" s="589"/>
      <c r="AZ263" s="589"/>
      <c r="BA263" s="589"/>
      <c r="BB263" s="589"/>
      <c r="BC263" s="589"/>
      <c r="BD263" s="590"/>
    </row>
    <row r="264" spans="1:56" ht="22.5" customHeight="1" x14ac:dyDescent="0.2">
      <c r="A264" s="109"/>
      <c r="B264" s="110"/>
      <c r="C264" s="1093"/>
      <c r="D264" s="1094"/>
      <c r="E264" s="1094"/>
      <c r="F264" s="1094"/>
      <c r="G264" s="1094"/>
      <c r="H264" s="1094"/>
      <c r="I264" s="1094"/>
      <c r="J264" s="1094"/>
      <c r="K264" s="1094"/>
      <c r="L264" s="1094"/>
      <c r="M264" s="1095"/>
      <c r="N264" s="594"/>
      <c r="O264" s="595"/>
      <c r="P264" s="596"/>
      <c r="Q264" s="594"/>
      <c r="R264" s="595"/>
      <c r="S264" s="596"/>
      <c r="T264" s="411"/>
      <c r="U264" s="412"/>
      <c r="V264" s="413"/>
      <c r="W264" s="414"/>
      <c r="X264" s="412"/>
      <c r="Y264" s="415"/>
      <c r="Z264" s="411"/>
      <c r="AA264" s="412"/>
      <c r="AB264" s="413"/>
      <c r="AC264" s="414"/>
      <c r="AD264" s="412"/>
      <c r="AE264" s="413"/>
      <c r="AF264" s="414"/>
      <c r="AG264" s="412"/>
      <c r="AH264" s="415"/>
      <c r="AI264" s="600"/>
      <c r="AJ264" s="601"/>
      <c r="AK264" s="601"/>
      <c r="AL264" s="601"/>
      <c r="AM264" s="601"/>
      <c r="AN264" s="602"/>
      <c r="AO264" s="108"/>
      <c r="AP264" s="603"/>
      <c r="AQ264" s="604"/>
      <c r="AR264" s="604"/>
      <c r="AS264" s="604"/>
      <c r="AT264" s="604"/>
      <c r="AU264" s="589"/>
      <c r="AV264" s="589"/>
      <c r="AW264" s="589"/>
      <c r="AX264" s="589"/>
      <c r="AY264" s="589"/>
      <c r="AZ264" s="589"/>
      <c r="BA264" s="589"/>
      <c r="BB264" s="589"/>
      <c r="BC264" s="589"/>
      <c r="BD264" s="590"/>
    </row>
    <row r="265" spans="1:56" ht="22.5" customHeight="1" x14ac:dyDescent="0.2">
      <c r="A265" s="109"/>
      <c r="B265" s="110"/>
      <c r="C265" s="1093"/>
      <c r="D265" s="1094"/>
      <c r="E265" s="1094"/>
      <c r="F265" s="1094"/>
      <c r="G265" s="1094"/>
      <c r="H265" s="1094"/>
      <c r="I265" s="1094"/>
      <c r="J265" s="1094"/>
      <c r="K265" s="1094"/>
      <c r="L265" s="1094"/>
      <c r="M265" s="1095"/>
      <c r="N265" s="594"/>
      <c r="O265" s="595"/>
      <c r="P265" s="596"/>
      <c r="Q265" s="594"/>
      <c r="R265" s="595"/>
      <c r="S265" s="596"/>
      <c r="T265" s="411"/>
      <c r="U265" s="412"/>
      <c r="V265" s="413"/>
      <c r="W265" s="414"/>
      <c r="X265" s="412"/>
      <c r="Y265" s="415"/>
      <c r="Z265" s="411"/>
      <c r="AA265" s="412"/>
      <c r="AB265" s="413"/>
      <c r="AC265" s="414"/>
      <c r="AD265" s="412"/>
      <c r="AE265" s="413"/>
      <c r="AF265" s="414"/>
      <c r="AG265" s="412"/>
      <c r="AH265" s="415"/>
      <c r="AI265" s="600"/>
      <c r="AJ265" s="601"/>
      <c r="AK265" s="601"/>
      <c r="AL265" s="601"/>
      <c r="AM265" s="601"/>
      <c r="AN265" s="602"/>
      <c r="AO265" s="108"/>
      <c r="AP265" s="603"/>
      <c r="AQ265" s="604"/>
      <c r="AR265" s="604"/>
      <c r="AS265" s="604"/>
      <c r="AT265" s="604"/>
      <c r="AU265" s="589"/>
      <c r="AV265" s="589"/>
      <c r="AW265" s="589"/>
      <c r="AX265" s="589"/>
      <c r="AY265" s="589"/>
      <c r="AZ265" s="589"/>
      <c r="BA265" s="589"/>
      <c r="BB265" s="589"/>
      <c r="BC265" s="589"/>
      <c r="BD265" s="590"/>
    </row>
    <row r="266" spans="1:56" ht="22.5" customHeight="1" x14ac:dyDescent="0.2">
      <c r="A266" s="109"/>
      <c r="B266" s="110"/>
      <c r="C266" s="1093"/>
      <c r="D266" s="1094"/>
      <c r="E266" s="1094"/>
      <c r="F266" s="1094"/>
      <c r="G266" s="1094"/>
      <c r="H266" s="1094"/>
      <c r="I266" s="1094"/>
      <c r="J266" s="1094"/>
      <c r="K266" s="1094"/>
      <c r="L266" s="1094"/>
      <c r="M266" s="1095"/>
      <c r="N266" s="594"/>
      <c r="O266" s="595"/>
      <c r="P266" s="596"/>
      <c r="Q266" s="594"/>
      <c r="R266" s="595"/>
      <c r="S266" s="596"/>
      <c r="T266" s="411"/>
      <c r="U266" s="412"/>
      <c r="V266" s="413"/>
      <c r="W266" s="414"/>
      <c r="X266" s="412"/>
      <c r="Y266" s="415"/>
      <c r="Z266" s="411"/>
      <c r="AA266" s="412"/>
      <c r="AB266" s="413"/>
      <c r="AC266" s="414"/>
      <c r="AD266" s="412"/>
      <c r="AE266" s="413"/>
      <c r="AF266" s="414"/>
      <c r="AG266" s="412"/>
      <c r="AH266" s="415"/>
      <c r="AI266" s="600"/>
      <c r="AJ266" s="601"/>
      <c r="AK266" s="601"/>
      <c r="AL266" s="601"/>
      <c r="AM266" s="601"/>
      <c r="AN266" s="602"/>
      <c r="AO266" s="108"/>
      <c r="AP266" s="603"/>
      <c r="AQ266" s="604"/>
      <c r="AR266" s="604"/>
      <c r="AS266" s="604"/>
      <c r="AT266" s="604"/>
      <c r="AU266" s="589"/>
      <c r="AV266" s="589"/>
      <c r="AW266" s="589"/>
      <c r="AX266" s="589"/>
      <c r="AY266" s="589"/>
      <c r="AZ266" s="589"/>
      <c r="BA266" s="589"/>
      <c r="BB266" s="589"/>
      <c r="BC266" s="589"/>
      <c r="BD266" s="590"/>
    </row>
    <row r="267" spans="1:56" ht="22.5" customHeight="1" x14ac:dyDescent="0.2">
      <c r="A267" s="109"/>
      <c r="B267" s="110"/>
      <c r="C267" s="1093"/>
      <c r="D267" s="1094"/>
      <c r="E267" s="1094"/>
      <c r="F267" s="1094"/>
      <c r="G267" s="1094"/>
      <c r="H267" s="1094"/>
      <c r="I267" s="1094"/>
      <c r="J267" s="1094"/>
      <c r="K267" s="1094"/>
      <c r="L267" s="1094"/>
      <c r="M267" s="1095"/>
      <c r="N267" s="594"/>
      <c r="O267" s="595"/>
      <c r="P267" s="596"/>
      <c r="Q267" s="594"/>
      <c r="R267" s="595"/>
      <c r="S267" s="596"/>
      <c r="T267" s="411"/>
      <c r="U267" s="412"/>
      <c r="V267" s="413"/>
      <c r="W267" s="414"/>
      <c r="X267" s="412"/>
      <c r="Y267" s="415"/>
      <c r="Z267" s="411"/>
      <c r="AA267" s="412"/>
      <c r="AB267" s="413"/>
      <c r="AC267" s="414"/>
      <c r="AD267" s="412"/>
      <c r="AE267" s="413"/>
      <c r="AF267" s="414"/>
      <c r="AG267" s="412"/>
      <c r="AH267" s="415"/>
      <c r="AI267" s="600"/>
      <c r="AJ267" s="601"/>
      <c r="AK267" s="601"/>
      <c r="AL267" s="601"/>
      <c r="AM267" s="601"/>
      <c r="AN267" s="602"/>
      <c r="AO267" s="108"/>
      <c r="AP267" s="603"/>
      <c r="AQ267" s="604"/>
      <c r="AR267" s="604"/>
      <c r="AS267" s="604"/>
      <c r="AT267" s="604"/>
      <c r="AU267" s="589"/>
      <c r="AV267" s="589"/>
      <c r="AW267" s="589"/>
      <c r="AX267" s="589"/>
      <c r="AY267" s="589"/>
      <c r="AZ267" s="589"/>
      <c r="BA267" s="589"/>
      <c r="BB267" s="589"/>
      <c r="BC267" s="589"/>
      <c r="BD267" s="590"/>
    </row>
    <row r="268" spans="1:56" ht="22.5" customHeight="1" thickBot="1" x14ac:dyDescent="0.25">
      <c r="A268" s="128"/>
      <c r="B268" s="129"/>
      <c r="C268" s="1140"/>
      <c r="D268" s="1141"/>
      <c r="E268" s="1141"/>
      <c r="F268" s="1141"/>
      <c r="G268" s="1141"/>
      <c r="H268" s="1141"/>
      <c r="I268" s="1141"/>
      <c r="J268" s="1141"/>
      <c r="K268" s="1141"/>
      <c r="L268" s="1141"/>
      <c r="M268" s="1142"/>
      <c r="N268" s="1143"/>
      <c r="O268" s="1144"/>
      <c r="P268" s="1145"/>
      <c r="Q268" s="1143"/>
      <c r="R268" s="1144"/>
      <c r="S268" s="1145"/>
      <c r="T268" s="416"/>
      <c r="U268" s="417"/>
      <c r="V268" s="418"/>
      <c r="W268" s="419"/>
      <c r="X268" s="417"/>
      <c r="Y268" s="420"/>
      <c r="Z268" s="416"/>
      <c r="AA268" s="417"/>
      <c r="AB268" s="418"/>
      <c r="AC268" s="419"/>
      <c r="AD268" s="417"/>
      <c r="AE268" s="418"/>
      <c r="AF268" s="419"/>
      <c r="AG268" s="417"/>
      <c r="AH268" s="420"/>
      <c r="AI268" s="617"/>
      <c r="AJ268" s="618"/>
      <c r="AK268" s="618"/>
      <c r="AL268" s="618"/>
      <c r="AM268" s="618"/>
      <c r="AN268" s="619"/>
      <c r="AO268" s="108"/>
      <c r="AP268" s="620"/>
      <c r="AQ268" s="621"/>
      <c r="AR268" s="621"/>
      <c r="AS268" s="621"/>
      <c r="AT268" s="621"/>
      <c r="AU268" s="622"/>
      <c r="AV268" s="622"/>
      <c r="AW268" s="622"/>
      <c r="AX268" s="622"/>
      <c r="AY268" s="622"/>
      <c r="AZ268" s="622"/>
      <c r="BA268" s="622"/>
      <c r="BB268" s="622"/>
      <c r="BC268" s="622"/>
      <c r="BD268" s="623"/>
    </row>
    <row r="269" spans="1:56" ht="22.5" customHeight="1" thickTop="1" thickBot="1" x14ac:dyDescent="0.2">
      <c r="A269" s="60"/>
      <c r="B269" s="130"/>
      <c r="C269" s="1146" t="s">
        <v>161</v>
      </c>
      <c r="D269" s="562"/>
      <c r="E269" s="562"/>
      <c r="F269" s="562"/>
      <c r="G269" s="562"/>
      <c r="H269" s="562"/>
      <c r="I269" s="562"/>
      <c r="J269" s="562"/>
      <c r="K269" s="562"/>
      <c r="L269" s="562"/>
      <c r="M269" s="562"/>
      <c r="N269" s="562"/>
      <c r="O269" s="562"/>
      <c r="P269" s="562"/>
      <c r="Q269" s="562"/>
      <c r="R269" s="562"/>
      <c r="S269" s="562"/>
      <c r="T269" s="562"/>
      <c r="U269" s="562"/>
      <c r="V269" s="562"/>
      <c r="W269" s="562"/>
      <c r="X269" s="562"/>
      <c r="Y269" s="1147"/>
      <c r="Z269" s="429"/>
      <c r="AA269" s="239"/>
      <c r="AB269" s="430"/>
      <c r="AC269" s="431"/>
      <c r="AD269" s="239"/>
      <c r="AE269" s="430"/>
      <c r="AF269" s="431"/>
      <c r="AG269" s="239"/>
      <c r="AH269" s="432"/>
      <c r="AI269" s="1148"/>
      <c r="AJ269" s="477"/>
      <c r="AK269" s="477"/>
      <c r="AL269" s="477"/>
      <c r="AM269" s="477"/>
      <c r="AN269" s="1149"/>
      <c r="BD269" s="131" t="s">
        <v>160</v>
      </c>
    </row>
    <row r="270" spans="1:56" ht="11.25" customHeight="1" thickTop="1" x14ac:dyDescent="0.2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</row>
  </sheetData>
  <sheetProtection password="DCE6" sheet="1" objects="1" scenarios="1"/>
  <protectedRanges>
    <protectedRange password="EA76" sqref="AL5:BA11 AM12 AW12" name="範囲1_1"/>
    <protectedRange sqref="AM17" name="請求者住所氏名・振込先等_1_1_1"/>
  </protectedRanges>
  <mergeCells count="1446">
    <mergeCell ref="C269:Y269"/>
    <mergeCell ref="AI269:AN269"/>
    <mergeCell ref="C268:M268"/>
    <mergeCell ref="N268:P268"/>
    <mergeCell ref="Q268:S268"/>
    <mergeCell ref="AI268:AN268"/>
    <mergeCell ref="AP268:AT268"/>
    <mergeCell ref="AU268:BD268"/>
    <mergeCell ref="C267:M267"/>
    <mergeCell ref="N267:P267"/>
    <mergeCell ref="Q267:S267"/>
    <mergeCell ref="AI267:AN267"/>
    <mergeCell ref="AP267:AT267"/>
    <mergeCell ref="AU267:BD267"/>
    <mergeCell ref="C266:M266"/>
    <mergeCell ref="N266:P266"/>
    <mergeCell ref="Q266:S266"/>
    <mergeCell ref="AI266:AN266"/>
    <mergeCell ref="AP266:AT266"/>
    <mergeCell ref="AU266:BD266"/>
    <mergeCell ref="C265:M265"/>
    <mergeCell ref="N265:P265"/>
    <mergeCell ref="Q265:S265"/>
    <mergeCell ref="AI265:AN265"/>
    <mergeCell ref="AP265:AT265"/>
    <mergeCell ref="AU265:BD265"/>
    <mergeCell ref="C264:M264"/>
    <mergeCell ref="N264:P264"/>
    <mergeCell ref="Q264:S264"/>
    <mergeCell ref="AI264:AN264"/>
    <mergeCell ref="AP264:AT264"/>
    <mergeCell ref="AU264:BD264"/>
    <mergeCell ref="C263:M263"/>
    <mergeCell ref="N263:P263"/>
    <mergeCell ref="Q263:S263"/>
    <mergeCell ref="AI263:AN263"/>
    <mergeCell ref="AP263:AT263"/>
    <mergeCell ref="AU263:BD263"/>
    <mergeCell ref="C262:M262"/>
    <mergeCell ref="N262:P262"/>
    <mergeCell ref="Q262:S262"/>
    <mergeCell ref="AI262:AN262"/>
    <mergeCell ref="AP262:AT262"/>
    <mergeCell ref="AU262:BD262"/>
    <mergeCell ref="C261:M261"/>
    <mergeCell ref="N261:P261"/>
    <mergeCell ref="Q261:S261"/>
    <mergeCell ref="AI261:AN261"/>
    <mergeCell ref="AP261:AT261"/>
    <mergeCell ref="AU261:BD261"/>
    <mergeCell ref="C260:M260"/>
    <mergeCell ref="N260:P260"/>
    <mergeCell ref="Q260:S260"/>
    <mergeCell ref="AI260:AN260"/>
    <mergeCell ref="AP260:AT260"/>
    <mergeCell ref="AU260:BD260"/>
    <mergeCell ref="C259:M259"/>
    <mergeCell ref="N259:P259"/>
    <mergeCell ref="Q259:S259"/>
    <mergeCell ref="AI259:AN259"/>
    <mergeCell ref="AP259:AT259"/>
    <mergeCell ref="AU259:BD259"/>
    <mergeCell ref="C258:M258"/>
    <mergeCell ref="N258:P258"/>
    <mergeCell ref="Q258:S258"/>
    <mergeCell ref="AI258:AN258"/>
    <mergeCell ref="AP258:AT258"/>
    <mergeCell ref="AU258:BD258"/>
    <mergeCell ref="C257:M257"/>
    <mergeCell ref="N257:P257"/>
    <mergeCell ref="Q257:S257"/>
    <mergeCell ref="AI257:AN257"/>
    <mergeCell ref="AP257:AT257"/>
    <mergeCell ref="AU257:BD257"/>
    <mergeCell ref="C256:M256"/>
    <mergeCell ref="N256:P256"/>
    <mergeCell ref="Q256:S256"/>
    <mergeCell ref="AI256:AN256"/>
    <mergeCell ref="AP256:AT256"/>
    <mergeCell ref="AU256:BD256"/>
    <mergeCell ref="C255:M255"/>
    <mergeCell ref="N255:P255"/>
    <mergeCell ref="Q255:S255"/>
    <mergeCell ref="AI255:AN255"/>
    <mergeCell ref="AP255:AT255"/>
    <mergeCell ref="AU255:BD255"/>
    <mergeCell ref="C254:M254"/>
    <mergeCell ref="N254:P254"/>
    <mergeCell ref="Q254:S254"/>
    <mergeCell ref="AI254:AN254"/>
    <mergeCell ref="AP254:AT254"/>
    <mergeCell ref="AU254:BD254"/>
    <mergeCell ref="C253:M253"/>
    <mergeCell ref="N253:P253"/>
    <mergeCell ref="Q253:S253"/>
    <mergeCell ref="AI253:AN253"/>
    <mergeCell ref="AP253:AT253"/>
    <mergeCell ref="AU253:BD253"/>
    <mergeCell ref="C252:M252"/>
    <mergeCell ref="N252:P252"/>
    <mergeCell ref="Q252:S252"/>
    <mergeCell ref="AI252:AN252"/>
    <mergeCell ref="AP252:AT252"/>
    <mergeCell ref="AU252:BD252"/>
    <mergeCell ref="C251:M251"/>
    <mergeCell ref="N251:P251"/>
    <mergeCell ref="Q251:S251"/>
    <mergeCell ref="AI251:AN251"/>
    <mergeCell ref="AP251:AT251"/>
    <mergeCell ref="AU251:BD251"/>
    <mergeCell ref="C250:M250"/>
    <mergeCell ref="N250:P250"/>
    <mergeCell ref="Q250:S250"/>
    <mergeCell ref="AI250:AN250"/>
    <mergeCell ref="AP250:AT250"/>
    <mergeCell ref="AU250:BD250"/>
    <mergeCell ref="C249:M249"/>
    <mergeCell ref="N249:P249"/>
    <mergeCell ref="Q249:S249"/>
    <mergeCell ref="AI249:AN249"/>
    <mergeCell ref="AP249:AT249"/>
    <mergeCell ref="AU249:BD249"/>
    <mergeCell ref="AP247:BD247"/>
    <mergeCell ref="C248:M248"/>
    <mergeCell ref="N248:P248"/>
    <mergeCell ref="Q248:S248"/>
    <mergeCell ref="AI248:AN248"/>
    <mergeCell ref="AP248:AT248"/>
    <mergeCell ref="AU248:BD248"/>
    <mergeCell ref="AT245:AU245"/>
    <mergeCell ref="AV245:AW245"/>
    <mergeCell ref="AY245:AZ245"/>
    <mergeCell ref="BB245:BC245"/>
    <mergeCell ref="C247:M247"/>
    <mergeCell ref="N247:P247"/>
    <mergeCell ref="Q247:S247"/>
    <mergeCell ref="T247:Y247"/>
    <mergeCell ref="Z247:AH247"/>
    <mergeCell ref="AI247:AN247"/>
    <mergeCell ref="C243:Y243"/>
    <mergeCell ref="AI243:AN243"/>
    <mergeCell ref="A245:C245"/>
    <mergeCell ref="D245:J245"/>
    <mergeCell ref="Q245:AE245"/>
    <mergeCell ref="AJ245:AK245"/>
    <mergeCell ref="AM245:AN245"/>
    <mergeCell ref="C242:M242"/>
    <mergeCell ref="N242:P242"/>
    <mergeCell ref="Q242:S242"/>
    <mergeCell ref="AI242:AN242"/>
    <mergeCell ref="AP242:AT242"/>
    <mergeCell ref="AU242:BD242"/>
    <mergeCell ref="C241:M241"/>
    <mergeCell ref="N241:P241"/>
    <mergeCell ref="Q241:S241"/>
    <mergeCell ref="AI241:AN241"/>
    <mergeCell ref="AP241:AT241"/>
    <mergeCell ref="AU241:BD241"/>
    <mergeCell ref="C240:M240"/>
    <mergeCell ref="N240:P240"/>
    <mergeCell ref="Q240:S240"/>
    <mergeCell ref="AI240:AN240"/>
    <mergeCell ref="AP240:AT240"/>
    <mergeCell ref="AU240:BD240"/>
    <mergeCell ref="C239:M239"/>
    <mergeCell ref="N239:P239"/>
    <mergeCell ref="Q239:S239"/>
    <mergeCell ref="AI239:AN239"/>
    <mergeCell ref="AP239:AT239"/>
    <mergeCell ref="AU239:BD239"/>
    <mergeCell ref="C238:M238"/>
    <mergeCell ref="N238:P238"/>
    <mergeCell ref="Q238:S238"/>
    <mergeCell ref="AI238:AN238"/>
    <mergeCell ref="AP238:AT238"/>
    <mergeCell ref="AU238:BD238"/>
    <mergeCell ref="C237:M237"/>
    <mergeCell ref="N237:P237"/>
    <mergeCell ref="Q237:S237"/>
    <mergeCell ref="AI237:AN237"/>
    <mergeCell ref="AP237:AT237"/>
    <mergeCell ref="AU237:BD237"/>
    <mergeCell ref="C236:M236"/>
    <mergeCell ref="N236:P236"/>
    <mergeCell ref="Q236:S236"/>
    <mergeCell ref="AI236:AN236"/>
    <mergeCell ref="AP236:AT236"/>
    <mergeCell ref="AU236:BD236"/>
    <mergeCell ref="C235:M235"/>
    <mergeCell ref="N235:P235"/>
    <mergeCell ref="Q235:S235"/>
    <mergeCell ref="AI235:AN235"/>
    <mergeCell ref="AP235:AT235"/>
    <mergeCell ref="AU235:BD235"/>
    <mergeCell ref="C234:M234"/>
    <mergeCell ref="N234:P234"/>
    <mergeCell ref="Q234:S234"/>
    <mergeCell ref="AI234:AN234"/>
    <mergeCell ref="AP234:AT234"/>
    <mergeCell ref="AU234:BD234"/>
    <mergeCell ref="C233:M233"/>
    <mergeCell ref="N233:P233"/>
    <mergeCell ref="Q233:S233"/>
    <mergeCell ref="AI233:AN233"/>
    <mergeCell ref="AP233:AT233"/>
    <mergeCell ref="AU233:BD233"/>
    <mergeCell ref="C232:M232"/>
    <mergeCell ref="N232:P232"/>
    <mergeCell ref="Q232:S232"/>
    <mergeCell ref="AI232:AN232"/>
    <mergeCell ref="AP232:AT232"/>
    <mergeCell ref="AU232:BD232"/>
    <mergeCell ref="C231:M231"/>
    <mergeCell ref="N231:P231"/>
    <mergeCell ref="Q231:S231"/>
    <mergeCell ref="AI231:AN231"/>
    <mergeCell ref="AP231:AT231"/>
    <mergeCell ref="AU231:BD231"/>
    <mergeCell ref="C230:M230"/>
    <mergeCell ref="N230:P230"/>
    <mergeCell ref="Q230:S230"/>
    <mergeCell ref="AI230:AN230"/>
    <mergeCell ref="AP230:AT230"/>
    <mergeCell ref="AU230:BD230"/>
    <mergeCell ref="C229:M229"/>
    <mergeCell ref="N229:P229"/>
    <mergeCell ref="Q229:S229"/>
    <mergeCell ref="AI229:AN229"/>
    <mergeCell ref="AP229:AT229"/>
    <mergeCell ref="AU229:BD229"/>
    <mergeCell ref="C228:M228"/>
    <mergeCell ref="N228:P228"/>
    <mergeCell ref="Q228:S228"/>
    <mergeCell ref="AI228:AN228"/>
    <mergeCell ref="AP228:AT228"/>
    <mergeCell ref="AU228:BD228"/>
    <mergeCell ref="C227:M227"/>
    <mergeCell ref="N227:P227"/>
    <mergeCell ref="Q227:S227"/>
    <mergeCell ref="AI227:AN227"/>
    <mergeCell ref="AP227:AT227"/>
    <mergeCell ref="AU227:BD227"/>
    <mergeCell ref="C226:M226"/>
    <mergeCell ref="N226:P226"/>
    <mergeCell ref="Q226:S226"/>
    <mergeCell ref="AI226:AN226"/>
    <mergeCell ref="AP226:AT226"/>
    <mergeCell ref="AU226:BD226"/>
    <mergeCell ref="C225:M225"/>
    <mergeCell ref="N225:P225"/>
    <mergeCell ref="Q225:S225"/>
    <mergeCell ref="AI225:AN225"/>
    <mergeCell ref="AP225:AT225"/>
    <mergeCell ref="AU225:BD225"/>
    <mergeCell ref="C224:M224"/>
    <mergeCell ref="N224:P224"/>
    <mergeCell ref="Q224:S224"/>
    <mergeCell ref="AI224:AN224"/>
    <mergeCell ref="AP224:AT224"/>
    <mergeCell ref="AU224:BD224"/>
    <mergeCell ref="C223:M223"/>
    <mergeCell ref="N223:P223"/>
    <mergeCell ref="Q223:S223"/>
    <mergeCell ref="AI223:AN223"/>
    <mergeCell ref="AP223:AT223"/>
    <mergeCell ref="AU223:BD223"/>
    <mergeCell ref="AP221:BD221"/>
    <mergeCell ref="C222:M222"/>
    <mergeCell ref="N222:P222"/>
    <mergeCell ref="Q222:S222"/>
    <mergeCell ref="AI222:AN222"/>
    <mergeCell ref="AP222:AT222"/>
    <mergeCell ref="AU222:BD222"/>
    <mergeCell ref="AT219:AU219"/>
    <mergeCell ref="AV219:AW219"/>
    <mergeCell ref="AY219:AZ219"/>
    <mergeCell ref="BB219:BC219"/>
    <mergeCell ref="C221:M221"/>
    <mergeCell ref="N221:P221"/>
    <mergeCell ref="Q221:S221"/>
    <mergeCell ref="T221:Y221"/>
    <mergeCell ref="Z221:AH221"/>
    <mergeCell ref="AI221:AN221"/>
    <mergeCell ref="C217:Y217"/>
    <mergeCell ref="AI217:AN217"/>
    <mergeCell ref="A219:C219"/>
    <mergeCell ref="D219:J219"/>
    <mergeCell ref="Q219:AE219"/>
    <mergeCell ref="AJ219:AK219"/>
    <mergeCell ref="AM219:AN219"/>
    <mergeCell ref="C216:M216"/>
    <mergeCell ref="N216:P216"/>
    <mergeCell ref="Q216:S216"/>
    <mergeCell ref="AI216:AN216"/>
    <mergeCell ref="AP216:AT216"/>
    <mergeCell ref="AU216:BD216"/>
    <mergeCell ref="C215:M215"/>
    <mergeCell ref="N215:P215"/>
    <mergeCell ref="Q215:S215"/>
    <mergeCell ref="AI215:AN215"/>
    <mergeCell ref="AP215:AT215"/>
    <mergeCell ref="AU215:BD215"/>
    <mergeCell ref="C214:M214"/>
    <mergeCell ref="N214:P214"/>
    <mergeCell ref="Q214:S214"/>
    <mergeCell ref="AI214:AN214"/>
    <mergeCell ref="AP214:AT214"/>
    <mergeCell ref="AU214:BD214"/>
    <mergeCell ref="C213:M213"/>
    <mergeCell ref="N213:P213"/>
    <mergeCell ref="Q213:S213"/>
    <mergeCell ref="AI213:AN213"/>
    <mergeCell ref="AP213:AT213"/>
    <mergeCell ref="AU213:BD213"/>
    <mergeCell ref="C212:M212"/>
    <mergeCell ref="N212:P212"/>
    <mergeCell ref="Q212:S212"/>
    <mergeCell ref="AI212:AN212"/>
    <mergeCell ref="AP212:AT212"/>
    <mergeCell ref="AU212:BD212"/>
    <mergeCell ref="C211:M211"/>
    <mergeCell ref="N211:P211"/>
    <mergeCell ref="Q211:S211"/>
    <mergeCell ref="AI211:AN211"/>
    <mergeCell ref="AP211:AT211"/>
    <mergeCell ref="AU211:BD211"/>
    <mergeCell ref="C210:M210"/>
    <mergeCell ref="N210:P210"/>
    <mergeCell ref="Q210:S210"/>
    <mergeCell ref="AI210:AN210"/>
    <mergeCell ref="AP210:AT210"/>
    <mergeCell ref="AU210:BD210"/>
    <mergeCell ref="C209:M209"/>
    <mergeCell ref="N209:P209"/>
    <mergeCell ref="Q209:S209"/>
    <mergeCell ref="AI209:AN209"/>
    <mergeCell ref="AP209:AT209"/>
    <mergeCell ref="AU209:BD209"/>
    <mergeCell ref="C208:M208"/>
    <mergeCell ref="N208:P208"/>
    <mergeCell ref="Q208:S208"/>
    <mergeCell ref="AI208:AN208"/>
    <mergeCell ref="AP208:AT208"/>
    <mergeCell ref="AU208:BD208"/>
    <mergeCell ref="C207:M207"/>
    <mergeCell ref="N207:P207"/>
    <mergeCell ref="Q207:S207"/>
    <mergeCell ref="AI207:AN207"/>
    <mergeCell ref="AP207:AT207"/>
    <mergeCell ref="AU207:BD207"/>
    <mergeCell ref="C206:M206"/>
    <mergeCell ref="N206:P206"/>
    <mergeCell ref="Q206:S206"/>
    <mergeCell ref="AI206:AN206"/>
    <mergeCell ref="AP206:AT206"/>
    <mergeCell ref="AU206:BD206"/>
    <mergeCell ref="C205:M205"/>
    <mergeCell ref="N205:P205"/>
    <mergeCell ref="Q205:S205"/>
    <mergeCell ref="AI205:AN205"/>
    <mergeCell ref="AP205:AT205"/>
    <mergeCell ref="AU205:BD205"/>
    <mergeCell ref="C204:M204"/>
    <mergeCell ref="N204:P204"/>
    <mergeCell ref="Q204:S204"/>
    <mergeCell ref="AI204:AN204"/>
    <mergeCell ref="AP204:AT204"/>
    <mergeCell ref="AU204:BD204"/>
    <mergeCell ref="C203:M203"/>
    <mergeCell ref="N203:P203"/>
    <mergeCell ref="Q203:S203"/>
    <mergeCell ref="AI203:AN203"/>
    <mergeCell ref="AP203:AT203"/>
    <mergeCell ref="AU203:BD203"/>
    <mergeCell ref="C202:M202"/>
    <mergeCell ref="N202:P202"/>
    <mergeCell ref="Q202:S202"/>
    <mergeCell ref="AI202:AN202"/>
    <mergeCell ref="AP202:AT202"/>
    <mergeCell ref="AU202:BD202"/>
    <mergeCell ref="C201:M201"/>
    <mergeCell ref="N201:P201"/>
    <mergeCell ref="Q201:S201"/>
    <mergeCell ref="AI201:AN201"/>
    <mergeCell ref="AP201:AT201"/>
    <mergeCell ref="AU201:BD201"/>
    <mergeCell ref="C200:M200"/>
    <mergeCell ref="N200:P200"/>
    <mergeCell ref="Q200:S200"/>
    <mergeCell ref="AI200:AN200"/>
    <mergeCell ref="AP200:AT200"/>
    <mergeCell ref="AU200:BD200"/>
    <mergeCell ref="C199:M199"/>
    <mergeCell ref="N199:P199"/>
    <mergeCell ref="Q199:S199"/>
    <mergeCell ref="AI199:AN199"/>
    <mergeCell ref="AP199:AT199"/>
    <mergeCell ref="AU199:BD199"/>
    <mergeCell ref="C198:M198"/>
    <mergeCell ref="N198:P198"/>
    <mergeCell ref="Q198:S198"/>
    <mergeCell ref="AI198:AN198"/>
    <mergeCell ref="AP198:AT198"/>
    <mergeCell ref="AU198:BD198"/>
    <mergeCell ref="C197:M197"/>
    <mergeCell ref="N197:P197"/>
    <mergeCell ref="Q197:S197"/>
    <mergeCell ref="AI197:AN197"/>
    <mergeCell ref="AP197:AT197"/>
    <mergeCell ref="AU197:BD197"/>
    <mergeCell ref="AP195:BD195"/>
    <mergeCell ref="C196:M196"/>
    <mergeCell ref="N196:P196"/>
    <mergeCell ref="Q196:S196"/>
    <mergeCell ref="AI196:AN196"/>
    <mergeCell ref="AP196:AT196"/>
    <mergeCell ref="AU196:BD196"/>
    <mergeCell ref="AT193:AU193"/>
    <mergeCell ref="AV193:AW193"/>
    <mergeCell ref="AY193:AZ193"/>
    <mergeCell ref="BB193:BC193"/>
    <mergeCell ref="C195:M195"/>
    <mergeCell ref="N195:P195"/>
    <mergeCell ref="Q195:S195"/>
    <mergeCell ref="T195:Y195"/>
    <mergeCell ref="Z195:AH195"/>
    <mergeCell ref="AI195:AN195"/>
    <mergeCell ref="C191:Y191"/>
    <mergeCell ref="AI191:AN191"/>
    <mergeCell ref="A193:C193"/>
    <mergeCell ref="D193:J193"/>
    <mergeCell ref="Q193:AE193"/>
    <mergeCell ref="AJ193:AK193"/>
    <mergeCell ref="AM193:AN193"/>
    <mergeCell ref="C190:M190"/>
    <mergeCell ref="N190:P190"/>
    <mergeCell ref="Q190:S190"/>
    <mergeCell ref="AI190:AN190"/>
    <mergeCell ref="AP190:AT190"/>
    <mergeCell ref="AU190:BD190"/>
    <mergeCell ref="C189:M189"/>
    <mergeCell ref="N189:P189"/>
    <mergeCell ref="Q189:S189"/>
    <mergeCell ref="AI189:AN189"/>
    <mergeCell ref="AP189:AT189"/>
    <mergeCell ref="AU189:BD189"/>
    <mergeCell ref="C188:M188"/>
    <mergeCell ref="N188:P188"/>
    <mergeCell ref="Q188:S188"/>
    <mergeCell ref="AI188:AN188"/>
    <mergeCell ref="AP188:AT188"/>
    <mergeCell ref="AU188:BD188"/>
    <mergeCell ref="C187:M187"/>
    <mergeCell ref="N187:P187"/>
    <mergeCell ref="Q187:S187"/>
    <mergeCell ref="AI187:AN187"/>
    <mergeCell ref="AP187:AT187"/>
    <mergeCell ref="AU187:BD187"/>
    <mergeCell ref="C186:M186"/>
    <mergeCell ref="N186:P186"/>
    <mergeCell ref="Q186:S186"/>
    <mergeCell ref="AI186:AN186"/>
    <mergeCell ref="AP186:AT186"/>
    <mergeCell ref="AU186:BD186"/>
    <mergeCell ref="C185:M185"/>
    <mergeCell ref="N185:P185"/>
    <mergeCell ref="Q185:S185"/>
    <mergeCell ref="AI185:AN185"/>
    <mergeCell ref="AP185:AT185"/>
    <mergeCell ref="AU185:BD185"/>
    <mergeCell ref="C184:M184"/>
    <mergeCell ref="N184:P184"/>
    <mergeCell ref="Q184:S184"/>
    <mergeCell ref="AI184:AN184"/>
    <mergeCell ref="AP184:AT184"/>
    <mergeCell ref="AU184:BD184"/>
    <mergeCell ref="C183:M183"/>
    <mergeCell ref="N183:P183"/>
    <mergeCell ref="Q183:S183"/>
    <mergeCell ref="AI183:AN183"/>
    <mergeCell ref="AP183:AT183"/>
    <mergeCell ref="AU183:BD183"/>
    <mergeCell ref="C182:M182"/>
    <mergeCell ref="N182:P182"/>
    <mergeCell ref="Q182:S182"/>
    <mergeCell ref="AI182:AN182"/>
    <mergeCell ref="AP182:AT182"/>
    <mergeCell ref="AU182:BD182"/>
    <mergeCell ref="C181:M181"/>
    <mergeCell ref="N181:P181"/>
    <mergeCell ref="Q181:S181"/>
    <mergeCell ref="AI181:AN181"/>
    <mergeCell ref="AP181:AT181"/>
    <mergeCell ref="AU181:BD181"/>
    <mergeCell ref="C180:M180"/>
    <mergeCell ref="N180:P180"/>
    <mergeCell ref="Q180:S180"/>
    <mergeCell ref="AI180:AN180"/>
    <mergeCell ref="AP180:AT180"/>
    <mergeCell ref="AU180:BD180"/>
    <mergeCell ref="C179:M179"/>
    <mergeCell ref="N179:P179"/>
    <mergeCell ref="Q179:S179"/>
    <mergeCell ref="AI179:AN179"/>
    <mergeCell ref="AP179:AT179"/>
    <mergeCell ref="AU179:BD179"/>
    <mergeCell ref="C178:M178"/>
    <mergeCell ref="N178:P178"/>
    <mergeCell ref="Q178:S178"/>
    <mergeCell ref="AI178:AN178"/>
    <mergeCell ref="AP178:AT178"/>
    <mergeCell ref="AU178:BD178"/>
    <mergeCell ref="C177:M177"/>
    <mergeCell ref="N177:P177"/>
    <mergeCell ref="Q177:S177"/>
    <mergeCell ref="AI177:AN177"/>
    <mergeCell ref="AP177:AT177"/>
    <mergeCell ref="AU177:BD177"/>
    <mergeCell ref="C176:M176"/>
    <mergeCell ref="N176:P176"/>
    <mergeCell ref="Q176:S176"/>
    <mergeCell ref="AI176:AN176"/>
    <mergeCell ref="AP176:AT176"/>
    <mergeCell ref="AU176:BD176"/>
    <mergeCell ref="C175:M175"/>
    <mergeCell ref="N175:P175"/>
    <mergeCell ref="Q175:S175"/>
    <mergeCell ref="AI175:AN175"/>
    <mergeCell ref="AP175:AT175"/>
    <mergeCell ref="AU175:BD175"/>
    <mergeCell ref="C174:M174"/>
    <mergeCell ref="N174:P174"/>
    <mergeCell ref="Q174:S174"/>
    <mergeCell ref="AI174:AN174"/>
    <mergeCell ref="AP174:AT174"/>
    <mergeCell ref="AU174:BD174"/>
    <mergeCell ref="C173:M173"/>
    <mergeCell ref="N173:P173"/>
    <mergeCell ref="Q173:S173"/>
    <mergeCell ref="AI173:AN173"/>
    <mergeCell ref="AP173:AT173"/>
    <mergeCell ref="AU173:BD173"/>
    <mergeCell ref="C172:M172"/>
    <mergeCell ref="N172:P172"/>
    <mergeCell ref="Q172:S172"/>
    <mergeCell ref="AI172:AN172"/>
    <mergeCell ref="AP172:AT172"/>
    <mergeCell ref="AU172:BD172"/>
    <mergeCell ref="C171:M171"/>
    <mergeCell ref="N171:P171"/>
    <mergeCell ref="Q171:S171"/>
    <mergeCell ref="AI171:AN171"/>
    <mergeCell ref="AP171:AT171"/>
    <mergeCell ref="AU171:BD171"/>
    <mergeCell ref="AP169:BD169"/>
    <mergeCell ref="C170:M170"/>
    <mergeCell ref="N170:P170"/>
    <mergeCell ref="Q170:S170"/>
    <mergeCell ref="AI170:AN170"/>
    <mergeCell ref="AP170:AT170"/>
    <mergeCell ref="AU170:BD170"/>
    <mergeCell ref="AT167:AU167"/>
    <mergeCell ref="AV167:AW167"/>
    <mergeCell ref="AY167:AZ167"/>
    <mergeCell ref="BB167:BC167"/>
    <mergeCell ref="C169:M169"/>
    <mergeCell ref="N169:P169"/>
    <mergeCell ref="Q169:S169"/>
    <mergeCell ref="T169:Y169"/>
    <mergeCell ref="Z169:AH169"/>
    <mergeCell ref="AI169:AN169"/>
    <mergeCell ref="C165:Y165"/>
    <mergeCell ref="AI165:AN165"/>
    <mergeCell ref="A167:C167"/>
    <mergeCell ref="D167:J167"/>
    <mergeCell ref="Q167:AE167"/>
    <mergeCell ref="AJ167:AK167"/>
    <mergeCell ref="AM167:AN167"/>
    <mergeCell ref="C164:M164"/>
    <mergeCell ref="N164:P164"/>
    <mergeCell ref="Q164:S164"/>
    <mergeCell ref="AI164:AN164"/>
    <mergeCell ref="AP164:AT164"/>
    <mergeCell ref="AU164:BD164"/>
    <mergeCell ref="C163:M163"/>
    <mergeCell ref="N163:P163"/>
    <mergeCell ref="Q163:S163"/>
    <mergeCell ref="AI163:AN163"/>
    <mergeCell ref="AP163:AT163"/>
    <mergeCell ref="AU163:BD163"/>
    <mergeCell ref="C162:M162"/>
    <mergeCell ref="N162:P162"/>
    <mergeCell ref="Q162:S162"/>
    <mergeCell ref="AI162:AN162"/>
    <mergeCell ref="AP162:AT162"/>
    <mergeCell ref="AU162:BD162"/>
    <mergeCell ref="C161:M161"/>
    <mergeCell ref="N161:P161"/>
    <mergeCell ref="Q161:S161"/>
    <mergeCell ref="AI161:AN161"/>
    <mergeCell ref="AP161:AT161"/>
    <mergeCell ref="AU161:BD161"/>
    <mergeCell ref="C160:M160"/>
    <mergeCell ref="N160:P160"/>
    <mergeCell ref="Q160:S160"/>
    <mergeCell ref="AI160:AN160"/>
    <mergeCell ref="AP160:AT160"/>
    <mergeCell ref="AU160:BD160"/>
    <mergeCell ref="C159:M159"/>
    <mergeCell ref="N159:P159"/>
    <mergeCell ref="Q159:S159"/>
    <mergeCell ref="AI159:AN159"/>
    <mergeCell ref="AP159:AT159"/>
    <mergeCell ref="AU159:BD159"/>
    <mergeCell ref="C158:M158"/>
    <mergeCell ref="N158:P158"/>
    <mergeCell ref="Q158:S158"/>
    <mergeCell ref="AI158:AN158"/>
    <mergeCell ref="AP158:AT158"/>
    <mergeCell ref="AU158:BD158"/>
    <mergeCell ref="C157:M157"/>
    <mergeCell ref="N157:P157"/>
    <mergeCell ref="Q157:S157"/>
    <mergeCell ref="AI157:AN157"/>
    <mergeCell ref="AP157:AT157"/>
    <mergeCell ref="AU157:BD157"/>
    <mergeCell ref="C156:M156"/>
    <mergeCell ref="N156:P156"/>
    <mergeCell ref="Q156:S156"/>
    <mergeCell ref="AI156:AN156"/>
    <mergeCell ref="AP156:AT156"/>
    <mergeCell ref="AU156:BD156"/>
    <mergeCell ref="C155:M155"/>
    <mergeCell ref="N155:P155"/>
    <mergeCell ref="Q155:S155"/>
    <mergeCell ref="AI155:AN155"/>
    <mergeCell ref="AP155:AT155"/>
    <mergeCell ref="AU155:BD155"/>
    <mergeCell ref="C154:M154"/>
    <mergeCell ref="N154:P154"/>
    <mergeCell ref="Q154:S154"/>
    <mergeCell ref="AI154:AN154"/>
    <mergeCell ref="AP154:AT154"/>
    <mergeCell ref="AU154:BD154"/>
    <mergeCell ref="C153:M153"/>
    <mergeCell ref="N153:P153"/>
    <mergeCell ref="Q153:S153"/>
    <mergeCell ref="AI153:AN153"/>
    <mergeCell ref="AP153:AT153"/>
    <mergeCell ref="AU153:BD153"/>
    <mergeCell ref="C152:M152"/>
    <mergeCell ref="N152:P152"/>
    <mergeCell ref="Q152:S152"/>
    <mergeCell ref="AI152:AN152"/>
    <mergeCell ref="AP152:AT152"/>
    <mergeCell ref="AU152:BD152"/>
    <mergeCell ref="C151:M151"/>
    <mergeCell ref="N151:P151"/>
    <mergeCell ref="Q151:S151"/>
    <mergeCell ref="AI151:AN151"/>
    <mergeCell ref="AP151:AT151"/>
    <mergeCell ref="AU151:BD151"/>
    <mergeCell ref="C150:M150"/>
    <mergeCell ref="N150:P150"/>
    <mergeCell ref="Q150:S150"/>
    <mergeCell ref="AI150:AN150"/>
    <mergeCell ref="AP150:AT150"/>
    <mergeCell ref="AU150:BD150"/>
    <mergeCell ref="C149:M149"/>
    <mergeCell ref="N149:P149"/>
    <mergeCell ref="Q149:S149"/>
    <mergeCell ref="AI149:AN149"/>
    <mergeCell ref="AP149:AT149"/>
    <mergeCell ref="AU149:BD149"/>
    <mergeCell ref="C148:M148"/>
    <mergeCell ref="N148:P148"/>
    <mergeCell ref="Q148:S148"/>
    <mergeCell ref="AI148:AN148"/>
    <mergeCell ref="AP148:AT148"/>
    <mergeCell ref="AU148:BD148"/>
    <mergeCell ref="C147:M147"/>
    <mergeCell ref="N147:P147"/>
    <mergeCell ref="Q147:S147"/>
    <mergeCell ref="AI147:AN147"/>
    <mergeCell ref="AP147:AT147"/>
    <mergeCell ref="AU147:BD147"/>
    <mergeCell ref="C146:M146"/>
    <mergeCell ref="N146:P146"/>
    <mergeCell ref="Q146:S146"/>
    <mergeCell ref="AI146:AN146"/>
    <mergeCell ref="AP146:AT146"/>
    <mergeCell ref="AU146:BD146"/>
    <mergeCell ref="C145:M145"/>
    <mergeCell ref="N145:P145"/>
    <mergeCell ref="Q145:S145"/>
    <mergeCell ref="AI145:AN145"/>
    <mergeCell ref="AP145:AT145"/>
    <mergeCell ref="AU145:BD145"/>
    <mergeCell ref="C144:M144"/>
    <mergeCell ref="N144:P144"/>
    <mergeCell ref="Q144:S144"/>
    <mergeCell ref="AI144:AN144"/>
    <mergeCell ref="AP144:AT144"/>
    <mergeCell ref="AU144:BD144"/>
    <mergeCell ref="AV141:AW141"/>
    <mergeCell ref="AY141:AZ141"/>
    <mergeCell ref="BB141:BC141"/>
    <mergeCell ref="C143:M143"/>
    <mergeCell ref="N143:P143"/>
    <mergeCell ref="Q143:S143"/>
    <mergeCell ref="T143:Y143"/>
    <mergeCell ref="Z143:AH143"/>
    <mergeCell ref="AI143:AN143"/>
    <mergeCell ref="AP143:BD143"/>
    <mergeCell ref="A141:C141"/>
    <mergeCell ref="D141:J141"/>
    <mergeCell ref="Q141:AE141"/>
    <mergeCell ref="AJ141:AK141"/>
    <mergeCell ref="AM141:AN141"/>
    <mergeCell ref="AT141:AU141"/>
    <mergeCell ref="AP138:AT138"/>
    <mergeCell ref="AU138:BD138"/>
    <mergeCell ref="C137:M137"/>
    <mergeCell ref="N137:P137"/>
    <mergeCell ref="Q137:S137"/>
    <mergeCell ref="AI137:AN137"/>
    <mergeCell ref="AP137:AT137"/>
    <mergeCell ref="AU137:BD137"/>
    <mergeCell ref="C139:Y139"/>
    <mergeCell ref="AI139:AN139"/>
    <mergeCell ref="C138:M138"/>
    <mergeCell ref="N138:P138"/>
    <mergeCell ref="Q138:S138"/>
    <mergeCell ref="AI138:AN138"/>
    <mergeCell ref="C135:M135"/>
    <mergeCell ref="N135:P135"/>
    <mergeCell ref="Q135:S135"/>
    <mergeCell ref="AI135:AN135"/>
    <mergeCell ref="AP133:AT133"/>
    <mergeCell ref="AU133:BD133"/>
    <mergeCell ref="AP134:AT134"/>
    <mergeCell ref="AU134:BD134"/>
    <mergeCell ref="Q134:S134"/>
    <mergeCell ref="AI134:AN134"/>
    <mergeCell ref="AP136:AT136"/>
    <mergeCell ref="AU136:BD136"/>
    <mergeCell ref="AP135:AT135"/>
    <mergeCell ref="AU135:BD135"/>
    <mergeCell ref="C133:M133"/>
    <mergeCell ref="N133:P133"/>
    <mergeCell ref="Q133:S133"/>
    <mergeCell ref="AI133:AN133"/>
    <mergeCell ref="Q136:S136"/>
    <mergeCell ref="AI136:AN136"/>
    <mergeCell ref="AP132:AT132"/>
    <mergeCell ref="AU132:BD132"/>
    <mergeCell ref="C132:M132"/>
    <mergeCell ref="N132:P132"/>
    <mergeCell ref="Q132:S132"/>
    <mergeCell ref="AI132:AN132"/>
    <mergeCell ref="Q131:S131"/>
    <mergeCell ref="AI131:AN131"/>
    <mergeCell ref="AP131:AT131"/>
    <mergeCell ref="AU131:BD131"/>
    <mergeCell ref="C136:M136"/>
    <mergeCell ref="N136:P136"/>
    <mergeCell ref="C131:M131"/>
    <mergeCell ref="N131:P131"/>
    <mergeCell ref="C134:M134"/>
    <mergeCell ref="N134:P134"/>
    <mergeCell ref="C127:M127"/>
    <mergeCell ref="N127:P127"/>
    <mergeCell ref="Q127:S127"/>
    <mergeCell ref="AI127:AN127"/>
    <mergeCell ref="Q130:S130"/>
    <mergeCell ref="AI130:AN130"/>
    <mergeCell ref="Q128:S128"/>
    <mergeCell ref="AI128:AN128"/>
    <mergeCell ref="Q129:S129"/>
    <mergeCell ref="AI129:AN129"/>
    <mergeCell ref="C130:M130"/>
    <mergeCell ref="N130:P130"/>
    <mergeCell ref="C128:M128"/>
    <mergeCell ref="N128:P128"/>
    <mergeCell ref="C129:M129"/>
    <mergeCell ref="N129:P129"/>
    <mergeCell ref="AP127:AT127"/>
    <mergeCell ref="AU127:BD127"/>
    <mergeCell ref="AP130:AT130"/>
    <mergeCell ref="AU130:BD130"/>
    <mergeCell ref="AP129:AT129"/>
    <mergeCell ref="AU129:BD129"/>
    <mergeCell ref="AP128:AT128"/>
    <mergeCell ref="AU128:BD128"/>
    <mergeCell ref="AP123:AT123"/>
    <mergeCell ref="AI124:AN124"/>
    <mergeCell ref="AU124:BD124"/>
    <mergeCell ref="C123:M123"/>
    <mergeCell ref="N123:P123"/>
    <mergeCell ref="Q123:S123"/>
    <mergeCell ref="AU123:BD123"/>
    <mergeCell ref="C124:M124"/>
    <mergeCell ref="N124:P124"/>
    <mergeCell ref="C125:M125"/>
    <mergeCell ref="N125:P125"/>
    <mergeCell ref="Q125:S125"/>
    <mergeCell ref="AI125:AN125"/>
    <mergeCell ref="AP125:AT125"/>
    <mergeCell ref="AU125:BD125"/>
    <mergeCell ref="AP124:AT124"/>
    <mergeCell ref="AP126:AT126"/>
    <mergeCell ref="AU126:BD126"/>
    <mergeCell ref="C126:M126"/>
    <mergeCell ref="N126:P126"/>
    <mergeCell ref="Q126:S126"/>
    <mergeCell ref="AI126:AN126"/>
    <mergeCell ref="AI120:AN120"/>
    <mergeCell ref="C119:M119"/>
    <mergeCell ref="N119:P119"/>
    <mergeCell ref="Q119:S119"/>
    <mergeCell ref="AI119:AN119"/>
    <mergeCell ref="Q124:S124"/>
    <mergeCell ref="Q120:S120"/>
    <mergeCell ref="AP122:AT122"/>
    <mergeCell ref="AU122:BD122"/>
    <mergeCell ref="C121:M121"/>
    <mergeCell ref="N121:P121"/>
    <mergeCell ref="Q121:S121"/>
    <mergeCell ref="AI121:AN121"/>
    <mergeCell ref="AP121:AT121"/>
    <mergeCell ref="AU121:BD121"/>
    <mergeCell ref="AI118:AN118"/>
    <mergeCell ref="AU119:BD119"/>
    <mergeCell ref="C122:M122"/>
    <mergeCell ref="N122:P122"/>
    <mergeCell ref="Q122:S122"/>
    <mergeCell ref="AI122:AN122"/>
    <mergeCell ref="AP120:AT120"/>
    <mergeCell ref="AU120:BD120"/>
    <mergeCell ref="C120:M120"/>
    <mergeCell ref="N120:P120"/>
    <mergeCell ref="AI123:AN123"/>
    <mergeCell ref="AP119:AT119"/>
    <mergeCell ref="AU118:BD118"/>
    <mergeCell ref="C117:M117"/>
    <mergeCell ref="N117:P117"/>
    <mergeCell ref="Q117:S117"/>
    <mergeCell ref="AP117:BD117"/>
    <mergeCell ref="C118:M118"/>
    <mergeCell ref="N118:P118"/>
    <mergeCell ref="Q118:S118"/>
    <mergeCell ref="AI113:AN113"/>
    <mergeCell ref="AM115:AN115"/>
    <mergeCell ref="C112:M112"/>
    <mergeCell ref="N112:P112"/>
    <mergeCell ref="Q112:S112"/>
    <mergeCell ref="AI112:AN112"/>
    <mergeCell ref="A115:C115"/>
    <mergeCell ref="D115:J115"/>
    <mergeCell ref="Q115:AE115"/>
    <mergeCell ref="AJ115:AK115"/>
    <mergeCell ref="AU112:BD112"/>
    <mergeCell ref="AP118:AT118"/>
    <mergeCell ref="T117:Y117"/>
    <mergeCell ref="Z117:AH117"/>
    <mergeCell ref="AI117:AN117"/>
    <mergeCell ref="AT115:AU115"/>
    <mergeCell ref="AV115:AW115"/>
    <mergeCell ref="AY115:AZ115"/>
    <mergeCell ref="BB115:BC115"/>
    <mergeCell ref="C113:Y113"/>
    <mergeCell ref="C111:M111"/>
    <mergeCell ref="N111:P111"/>
    <mergeCell ref="Q111:S111"/>
    <mergeCell ref="AI111:AN111"/>
    <mergeCell ref="AP110:AT110"/>
    <mergeCell ref="AP112:AT112"/>
    <mergeCell ref="AU108:BD108"/>
    <mergeCell ref="AP107:AT107"/>
    <mergeCell ref="AU107:BD107"/>
    <mergeCell ref="C110:M110"/>
    <mergeCell ref="N110:P110"/>
    <mergeCell ref="Q110:S110"/>
    <mergeCell ref="AI110:AN110"/>
    <mergeCell ref="AU110:BD110"/>
    <mergeCell ref="AP106:AT106"/>
    <mergeCell ref="AU106:BD106"/>
    <mergeCell ref="AP111:AT111"/>
    <mergeCell ref="AU111:BD111"/>
    <mergeCell ref="Q109:S109"/>
    <mergeCell ref="AI109:AN109"/>
    <mergeCell ref="AP109:AT109"/>
    <mergeCell ref="AU109:BD109"/>
    <mergeCell ref="AP108:AT108"/>
    <mergeCell ref="C106:M106"/>
    <mergeCell ref="N106:P106"/>
    <mergeCell ref="C107:M107"/>
    <mergeCell ref="N107:P107"/>
    <mergeCell ref="Q107:S107"/>
    <mergeCell ref="AI107:AN107"/>
    <mergeCell ref="Q106:S106"/>
    <mergeCell ref="AI106:AN106"/>
    <mergeCell ref="AP101:AT101"/>
    <mergeCell ref="AU101:BD101"/>
    <mergeCell ref="C109:M109"/>
    <mergeCell ref="N109:P109"/>
    <mergeCell ref="C108:M108"/>
    <mergeCell ref="N108:P108"/>
    <mergeCell ref="Q108:S108"/>
    <mergeCell ref="AI108:AN108"/>
    <mergeCell ref="C104:M104"/>
    <mergeCell ref="N104:P104"/>
    <mergeCell ref="AP100:AT100"/>
    <mergeCell ref="AU100:BD100"/>
    <mergeCell ref="Q105:S105"/>
    <mergeCell ref="AI105:AN105"/>
    <mergeCell ref="Q103:S103"/>
    <mergeCell ref="AI103:AN103"/>
    <mergeCell ref="AP104:AT104"/>
    <mergeCell ref="AU104:BD104"/>
    <mergeCell ref="AP102:AT102"/>
    <mergeCell ref="AU102:BD102"/>
    <mergeCell ref="C102:M102"/>
    <mergeCell ref="N102:P102"/>
    <mergeCell ref="Q102:S102"/>
    <mergeCell ref="AI102:AN102"/>
    <mergeCell ref="C101:M101"/>
    <mergeCell ref="N101:P101"/>
    <mergeCell ref="Q101:S101"/>
    <mergeCell ref="AI101:AN101"/>
    <mergeCell ref="AP105:AT105"/>
    <mergeCell ref="AU105:BD105"/>
    <mergeCell ref="C105:M105"/>
    <mergeCell ref="N105:P105"/>
    <mergeCell ref="C103:M103"/>
    <mergeCell ref="N103:P103"/>
    <mergeCell ref="AP103:AT103"/>
    <mergeCell ref="AU103:BD103"/>
    <mergeCell ref="Q104:S104"/>
    <mergeCell ref="AI104:AN104"/>
    <mergeCell ref="AP99:AT99"/>
    <mergeCell ref="AU99:BD99"/>
    <mergeCell ref="C99:M99"/>
    <mergeCell ref="N99:P99"/>
    <mergeCell ref="C100:M100"/>
    <mergeCell ref="N100:P100"/>
    <mergeCell ref="Q99:S99"/>
    <mergeCell ref="AI99:AN99"/>
    <mergeCell ref="Q100:S100"/>
    <mergeCell ref="AI100:AN100"/>
    <mergeCell ref="Q94:S94"/>
    <mergeCell ref="AI94:AN94"/>
    <mergeCell ref="AP94:AT94"/>
    <mergeCell ref="AU94:BD94"/>
    <mergeCell ref="C98:M98"/>
    <mergeCell ref="N98:P98"/>
    <mergeCell ref="Q98:S98"/>
    <mergeCell ref="AI98:AN98"/>
    <mergeCell ref="Q97:S97"/>
    <mergeCell ref="AI97:AN97"/>
    <mergeCell ref="AP98:AT98"/>
    <mergeCell ref="AU98:BD98"/>
    <mergeCell ref="C97:M97"/>
    <mergeCell ref="N97:P97"/>
    <mergeCell ref="AP97:AT97"/>
    <mergeCell ref="AU97:BD97"/>
    <mergeCell ref="C93:M93"/>
    <mergeCell ref="N93:P93"/>
    <mergeCell ref="Q93:S93"/>
    <mergeCell ref="AI93:AN93"/>
    <mergeCell ref="Q95:S95"/>
    <mergeCell ref="AI95:AN95"/>
    <mergeCell ref="C95:M95"/>
    <mergeCell ref="N95:P95"/>
    <mergeCell ref="C94:M94"/>
    <mergeCell ref="N94:P94"/>
    <mergeCell ref="C96:M96"/>
    <mergeCell ref="N96:P96"/>
    <mergeCell ref="Q96:S96"/>
    <mergeCell ref="AI96:AN96"/>
    <mergeCell ref="AP96:AT96"/>
    <mergeCell ref="AU96:BD96"/>
    <mergeCell ref="AV89:AW89"/>
    <mergeCell ref="AY89:AZ89"/>
    <mergeCell ref="AP91:BD91"/>
    <mergeCell ref="AP93:AT93"/>
    <mergeCell ref="AU93:BD93"/>
    <mergeCell ref="AP95:AT95"/>
    <mergeCell ref="AU95:BD95"/>
    <mergeCell ref="Z91:AH91"/>
    <mergeCell ref="C91:M91"/>
    <mergeCell ref="BB89:BC89"/>
    <mergeCell ref="AM89:AN89"/>
    <mergeCell ref="N91:P91"/>
    <mergeCell ref="Q91:S91"/>
    <mergeCell ref="T91:Y91"/>
    <mergeCell ref="AT89:AU89"/>
    <mergeCell ref="AI91:AN91"/>
    <mergeCell ref="AJ89:AK89"/>
    <mergeCell ref="C92:M92"/>
    <mergeCell ref="N92:P92"/>
    <mergeCell ref="Q92:S92"/>
    <mergeCell ref="AI92:AN92"/>
    <mergeCell ref="AP92:AT92"/>
    <mergeCell ref="AU92:BD92"/>
    <mergeCell ref="AI87:AN87"/>
    <mergeCell ref="C84:M84"/>
    <mergeCell ref="N84:P84"/>
    <mergeCell ref="Q84:S84"/>
    <mergeCell ref="AI84:AN84"/>
    <mergeCell ref="AP86:AT86"/>
    <mergeCell ref="A89:C89"/>
    <mergeCell ref="D89:J89"/>
    <mergeCell ref="Q89:AE89"/>
    <mergeCell ref="AP84:AT84"/>
    <mergeCell ref="AU84:BD84"/>
    <mergeCell ref="C85:M85"/>
    <mergeCell ref="N85:P85"/>
    <mergeCell ref="Q85:S85"/>
    <mergeCell ref="AI85:AN85"/>
    <mergeCell ref="C87:Y87"/>
    <mergeCell ref="C86:M86"/>
    <mergeCell ref="N86:P86"/>
    <mergeCell ref="Q86:S86"/>
    <mergeCell ref="AI86:AN86"/>
    <mergeCell ref="AU86:BD86"/>
    <mergeCell ref="C77:M77"/>
    <mergeCell ref="N77:P77"/>
    <mergeCell ref="AP77:AT77"/>
    <mergeCell ref="AU77:BD77"/>
    <mergeCell ref="C78:M78"/>
    <mergeCell ref="N78:P78"/>
    <mergeCell ref="AP80:AT80"/>
    <mergeCell ref="AU80:BD80"/>
    <mergeCell ref="Q80:S80"/>
    <mergeCell ref="AI80:AN80"/>
    <mergeCell ref="AP85:AT85"/>
    <mergeCell ref="AU85:BD85"/>
    <mergeCell ref="AP82:AT82"/>
    <mergeCell ref="AU82:BD82"/>
    <mergeCell ref="C81:M81"/>
    <mergeCell ref="N81:P81"/>
    <mergeCell ref="Q81:S81"/>
    <mergeCell ref="AI81:AN81"/>
    <mergeCell ref="Q78:S78"/>
    <mergeCell ref="AI78:AN78"/>
    <mergeCell ref="C80:M80"/>
    <mergeCell ref="N80:P80"/>
    <mergeCell ref="Q75:S75"/>
    <mergeCell ref="AI75:AN75"/>
    <mergeCell ref="Q74:S74"/>
    <mergeCell ref="AI74:AN74"/>
    <mergeCell ref="AP74:AT74"/>
    <mergeCell ref="AU74:BD74"/>
    <mergeCell ref="Q79:S79"/>
    <mergeCell ref="AI79:AN79"/>
    <mergeCell ref="Q77:S77"/>
    <mergeCell ref="AI77:AN77"/>
    <mergeCell ref="AP78:AT78"/>
    <mergeCell ref="AU78:BD78"/>
    <mergeCell ref="Q83:S83"/>
    <mergeCell ref="C83:M83"/>
    <mergeCell ref="N83:P83"/>
    <mergeCell ref="C82:M82"/>
    <mergeCell ref="N82:P82"/>
    <mergeCell ref="Q82:S82"/>
    <mergeCell ref="AI82:AN82"/>
    <mergeCell ref="AI83:AN83"/>
    <mergeCell ref="AP83:AT83"/>
    <mergeCell ref="AU83:BD83"/>
    <mergeCell ref="AP81:AT81"/>
    <mergeCell ref="AU81:BD81"/>
    <mergeCell ref="AP79:AT79"/>
    <mergeCell ref="AU79:BD79"/>
    <mergeCell ref="C79:M79"/>
    <mergeCell ref="N79:P79"/>
    <mergeCell ref="C72:M72"/>
    <mergeCell ref="N72:P72"/>
    <mergeCell ref="Q72:S72"/>
    <mergeCell ref="AI72:AN72"/>
    <mergeCell ref="Q71:S71"/>
    <mergeCell ref="AI71:AN71"/>
    <mergeCell ref="AP72:AT72"/>
    <mergeCell ref="AU72:BD72"/>
    <mergeCell ref="C71:M71"/>
    <mergeCell ref="N71:P71"/>
    <mergeCell ref="AP71:AT71"/>
    <mergeCell ref="AU71:BD71"/>
    <mergeCell ref="C76:M76"/>
    <mergeCell ref="N76:P76"/>
    <mergeCell ref="Q76:S76"/>
    <mergeCell ref="AI76:AN76"/>
    <mergeCell ref="C75:M75"/>
    <mergeCell ref="N75:P75"/>
    <mergeCell ref="AP75:AT75"/>
    <mergeCell ref="AU75:BD75"/>
    <mergeCell ref="AP76:AT76"/>
    <mergeCell ref="AU76:BD76"/>
    <mergeCell ref="AP73:AT73"/>
    <mergeCell ref="AU73:BD73"/>
    <mergeCell ref="C73:M73"/>
    <mergeCell ref="N73:P73"/>
    <mergeCell ref="C74:M74"/>
    <mergeCell ref="N74:P74"/>
    <mergeCell ref="Q73:S73"/>
    <mergeCell ref="AI73:AN73"/>
    <mergeCell ref="Q69:S69"/>
    <mergeCell ref="AI69:AN69"/>
    <mergeCell ref="C69:M69"/>
    <mergeCell ref="N69:P69"/>
    <mergeCell ref="C68:M68"/>
    <mergeCell ref="N68:P68"/>
    <mergeCell ref="C70:M70"/>
    <mergeCell ref="N70:P70"/>
    <mergeCell ref="Q70:S70"/>
    <mergeCell ref="AI70:AN70"/>
    <mergeCell ref="AP70:AT70"/>
    <mergeCell ref="AU70:BD70"/>
    <mergeCell ref="AV63:AW63"/>
    <mergeCell ref="AY63:AZ63"/>
    <mergeCell ref="AP65:BD65"/>
    <mergeCell ref="AP67:AT67"/>
    <mergeCell ref="AU67:BD67"/>
    <mergeCell ref="AP69:AT69"/>
    <mergeCell ref="AU69:BD69"/>
    <mergeCell ref="Z65:AH65"/>
    <mergeCell ref="C65:M65"/>
    <mergeCell ref="BB63:BC63"/>
    <mergeCell ref="AM63:AN63"/>
    <mergeCell ref="N65:P65"/>
    <mergeCell ref="Q65:S65"/>
    <mergeCell ref="T65:Y65"/>
    <mergeCell ref="AT63:AU63"/>
    <mergeCell ref="AI65:AN65"/>
    <mergeCell ref="AJ63:AK63"/>
    <mergeCell ref="C66:M66"/>
    <mergeCell ref="N66:P66"/>
    <mergeCell ref="Q66:S66"/>
    <mergeCell ref="AI66:AN66"/>
    <mergeCell ref="AP66:AT66"/>
    <mergeCell ref="AU66:BD66"/>
    <mergeCell ref="A63:C63"/>
    <mergeCell ref="D63:J63"/>
    <mergeCell ref="Q63:AE63"/>
    <mergeCell ref="Q68:S68"/>
    <mergeCell ref="AI68:AN68"/>
    <mergeCell ref="AP68:AT68"/>
    <mergeCell ref="AU68:BD68"/>
    <mergeCell ref="AP60:AT60"/>
    <mergeCell ref="AU60:BD60"/>
    <mergeCell ref="C59:M59"/>
    <mergeCell ref="N59:P59"/>
    <mergeCell ref="Q59:S59"/>
    <mergeCell ref="AI59:AN59"/>
    <mergeCell ref="C61:Y61"/>
    <mergeCell ref="AI61:AN61"/>
    <mergeCell ref="C67:M67"/>
    <mergeCell ref="N67:P67"/>
    <mergeCell ref="Q67:S67"/>
    <mergeCell ref="AI67:AN67"/>
    <mergeCell ref="AU55:BD55"/>
    <mergeCell ref="C60:M60"/>
    <mergeCell ref="N60:P60"/>
    <mergeCell ref="Q60:S60"/>
    <mergeCell ref="AI60:AN60"/>
    <mergeCell ref="AP58:AT58"/>
    <mergeCell ref="AU58:BD58"/>
    <mergeCell ref="C57:M57"/>
    <mergeCell ref="N57:P57"/>
    <mergeCell ref="C56:M56"/>
    <mergeCell ref="N56:P56"/>
    <mergeCell ref="Q56:S56"/>
    <mergeCell ref="AI56:AN56"/>
    <mergeCell ref="Q57:S57"/>
    <mergeCell ref="Q53:S53"/>
    <mergeCell ref="AI53:AN53"/>
    <mergeCell ref="AI57:AN57"/>
    <mergeCell ref="AP57:AT57"/>
    <mergeCell ref="AU57:BD57"/>
    <mergeCell ref="AP59:AT59"/>
    <mergeCell ref="AU59:BD59"/>
    <mergeCell ref="AP56:AT56"/>
    <mergeCell ref="AU56:BD56"/>
    <mergeCell ref="AP55:AT55"/>
    <mergeCell ref="C54:M54"/>
    <mergeCell ref="N54:P54"/>
    <mergeCell ref="C55:M55"/>
    <mergeCell ref="N55:P55"/>
    <mergeCell ref="Q55:S55"/>
    <mergeCell ref="AI55:AN55"/>
    <mergeCell ref="Q54:S54"/>
    <mergeCell ref="AI54:AN54"/>
    <mergeCell ref="AP53:AT53"/>
    <mergeCell ref="AU53:BD53"/>
    <mergeCell ref="C53:M53"/>
    <mergeCell ref="N53:P53"/>
    <mergeCell ref="AP54:AT54"/>
    <mergeCell ref="AU54:BD54"/>
    <mergeCell ref="C58:M58"/>
    <mergeCell ref="N58:P58"/>
    <mergeCell ref="Q58:S58"/>
    <mergeCell ref="AI58:AN58"/>
    <mergeCell ref="AP51:AT51"/>
    <mergeCell ref="AU51:BD51"/>
    <mergeCell ref="C52:M52"/>
    <mergeCell ref="N52:P52"/>
    <mergeCell ref="Q52:S52"/>
    <mergeCell ref="AI52:AN52"/>
    <mergeCell ref="AI48:AN48"/>
    <mergeCell ref="AP48:AT48"/>
    <mergeCell ref="Q51:S51"/>
    <mergeCell ref="AI51:AN51"/>
    <mergeCell ref="AP52:AT52"/>
    <mergeCell ref="AU52:BD52"/>
    <mergeCell ref="AP50:AT50"/>
    <mergeCell ref="AU50:BD50"/>
    <mergeCell ref="AP49:AT49"/>
    <mergeCell ref="AU49:BD49"/>
    <mergeCell ref="Q48:S48"/>
    <mergeCell ref="C51:M51"/>
    <mergeCell ref="N51:P51"/>
    <mergeCell ref="C50:M50"/>
    <mergeCell ref="N50:P50"/>
    <mergeCell ref="Q50:S50"/>
    <mergeCell ref="AI50:AN50"/>
    <mergeCell ref="C49:M49"/>
    <mergeCell ref="N49:P49"/>
    <mergeCell ref="Q49:S49"/>
    <mergeCell ref="AI49:AN49"/>
    <mergeCell ref="N48:P48"/>
    <mergeCell ref="Q47:S47"/>
    <mergeCell ref="AI47:AN47"/>
    <mergeCell ref="AU48:BD48"/>
    <mergeCell ref="C46:M46"/>
    <mergeCell ref="N46:P46"/>
    <mergeCell ref="Q46:S46"/>
    <mergeCell ref="AP47:AT47"/>
    <mergeCell ref="AU47:BD47"/>
    <mergeCell ref="C47:M47"/>
    <mergeCell ref="N47:P47"/>
    <mergeCell ref="C48:M48"/>
    <mergeCell ref="AP44:AT44"/>
    <mergeCell ref="AU44:BD44"/>
    <mergeCell ref="C45:M45"/>
    <mergeCell ref="N45:P45"/>
    <mergeCell ref="AP43:AT43"/>
    <mergeCell ref="AU43:BD43"/>
    <mergeCell ref="AI43:AN43"/>
    <mergeCell ref="AP41:AT41"/>
    <mergeCell ref="AU41:BD41"/>
    <mergeCell ref="C41:M41"/>
    <mergeCell ref="AP46:AT46"/>
    <mergeCell ref="AU46:BD46"/>
    <mergeCell ref="C42:M42"/>
    <mergeCell ref="N42:P42"/>
    <mergeCell ref="Q42:S42"/>
    <mergeCell ref="AI42:AN42"/>
    <mergeCell ref="AI46:AN46"/>
    <mergeCell ref="AP45:AT45"/>
    <mergeCell ref="AU45:BD45"/>
    <mergeCell ref="C44:M44"/>
    <mergeCell ref="N44:P44"/>
    <mergeCell ref="Q44:S44"/>
    <mergeCell ref="AI44:AN44"/>
    <mergeCell ref="Q45:S45"/>
    <mergeCell ref="AI45:AN45"/>
    <mergeCell ref="C43:M43"/>
    <mergeCell ref="N43:P43"/>
    <mergeCell ref="Q43:S43"/>
    <mergeCell ref="AP42:AT42"/>
    <mergeCell ref="AU42:BD42"/>
    <mergeCell ref="AU40:BD40"/>
    <mergeCell ref="Z32:Z33"/>
    <mergeCell ref="N41:P41"/>
    <mergeCell ref="Q41:S41"/>
    <mergeCell ref="AI41:AN41"/>
    <mergeCell ref="N39:P39"/>
    <mergeCell ref="Q39:S39"/>
    <mergeCell ref="T39:Y39"/>
    <mergeCell ref="Z39:AH39"/>
    <mergeCell ref="AI40:AN40"/>
    <mergeCell ref="AP39:BD39"/>
    <mergeCell ref="Q37:AE37"/>
    <mergeCell ref="AJ37:AK37"/>
    <mergeCell ref="AM37:AN37"/>
    <mergeCell ref="AT37:AU37"/>
    <mergeCell ref="BB37:BC37"/>
    <mergeCell ref="AI39:AN39"/>
    <mergeCell ref="Q35:S35"/>
    <mergeCell ref="AV37:AW37"/>
    <mergeCell ref="AY37:AZ37"/>
    <mergeCell ref="AF32:AF33"/>
    <mergeCell ref="AG32:AG33"/>
    <mergeCell ref="AH32:AH33"/>
    <mergeCell ref="T35:Y35"/>
    <mergeCell ref="AC32:AC33"/>
    <mergeCell ref="AD32:AD33"/>
    <mergeCell ref="AB32:AB33"/>
    <mergeCell ref="T34:V34"/>
    <mergeCell ref="AE32:AE33"/>
    <mergeCell ref="C34:M34"/>
    <mergeCell ref="N34:P34"/>
    <mergeCell ref="Q34:S34"/>
    <mergeCell ref="AP40:AT40"/>
    <mergeCell ref="A37:C37"/>
    <mergeCell ref="D37:J37"/>
    <mergeCell ref="C35:M35"/>
    <mergeCell ref="N35:P35"/>
    <mergeCell ref="Q31:S31"/>
    <mergeCell ref="AP31:AT31"/>
    <mergeCell ref="AA32:AA33"/>
    <mergeCell ref="C33:M33"/>
    <mergeCell ref="N33:P33"/>
    <mergeCell ref="Q33:S33"/>
    <mergeCell ref="T32:Y33"/>
    <mergeCell ref="C39:M39"/>
    <mergeCell ref="C40:M40"/>
    <mergeCell ref="N40:P40"/>
    <mergeCell ref="Q40:S40"/>
    <mergeCell ref="AU24:BD24"/>
    <mergeCell ref="C25:M25"/>
    <mergeCell ref="AP23:AT23"/>
    <mergeCell ref="AU23:BD23"/>
    <mergeCell ref="AU31:BD31"/>
    <mergeCell ref="C30:M30"/>
    <mergeCell ref="N30:P30"/>
    <mergeCell ref="Q30:S30"/>
    <mergeCell ref="AI30:AN30"/>
    <mergeCell ref="AP30:AT30"/>
    <mergeCell ref="AU30:BD30"/>
    <mergeCell ref="C31:M31"/>
    <mergeCell ref="AI31:AN31"/>
    <mergeCell ref="N31:P31"/>
    <mergeCell ref="C27:M27"/>
    <mergeCell ref="N27:P27"/>
    <mergeCell ref="Q27:S27"/>
    <mergeCell ref="AI27:AN27"/>
    <mergeCell ref="Q29:S29"/>
    <mergeCell ref="AI29:AN29"/>
    <mergeCell ref="C29:M29"/>
    <mergeCell ref="N29:P29"/>
    <mergeCell ref="AP27:AT27"/>
    <mergeCell ref="AU27:BD27"/>
    <mergeCell ref="AP29:AT29"/>
    <mergeCell ref="AU29:BD29"/>
    <mergeCell ref="C28:M28"/>
    <mergeCell ref="N28:P28"/>
    <mergeCell ref="Q28:S28"/>
    <mergeCell ref="AI28:AN28"/>
    <mergeCell ref="AP28:AT28"/>
    <mergeCell ref="AU28:BD28"/>
    <mergeCell ref="C23:M23"/>
    <mergeCell ref="N23:P23"/>
    <mergeCell ref="AP20:AT20"/>
    <mergeCell ref="AU20:BD20"/>
    <mergeCell ref="Q21:S21"/>
    <mergeCell ref="AI21:AN21"/>
    <mergeCell ref="AP21:AT21"/>
    <mergeCell ref="AU21:BD21"/>
    <mergeCell ref="C20:M20"/>
    <mergeCell ref="N20:P20"/>
    <mergeCell ref="Q20:S20"/>
    <mergeCell ref="AI20:AN20"/>
    <mergeCell ref="C21:M21"/>
    <mergeCell ref="N21:P21"/>
    <mergeCell ref="AP26:AT26"/>
    <mergeCell ref="AU26:BD26"/>
    <mergeCell ref="N25:P25"/>
    <mergeCell ref="Q25:S25"/>
    <mergeCell ref="AI25:AN25"/>
    <mergeCell ref="C26:M26"/>
    <mergeCell ref="N26:P26"/>
    <mergeCell ref="Q26:S26"/>
    <mergeCell ref="AI26:AN26"/>
    <mergeCell ref="AP25:AT25"/>
    <mergeCell ref="Q23:S23"/>
    <mergeCell ref="AI23:AN23"/>
    <mergeCell ref="AU25:BD25"/>
    <mergeCell ref="C24:M24"/>
    <mergeCell ref="N24:P24"/>
    <mergeCell ref="Q24:S24"/>
    <mergeCell ref="AI24:AN24"/>
    <mergeCell ref="AP24:AT24"/>
    <mergeCell ref="Z19:AH19"/>
    <mergeCell ref="C19:M19"/>
    <mergeCell ref="N19:P19"/>
    <mergeCell ref="K8:K10"/>
    <mergeCell ref="L8:L10"/>
    <mergeCell ref="M8:M10"/>
    <mergeCell ref="N8:N10"/>
    <mergeCell ref="O8:O10"/>
    <mergeCell ref="AP19:BD19"/>
    <mergeCell ref="AU16:AW16"/>
    <mergeCell ref="AI19:AN19"/>
    <mergeCell ref="Q19:S19"/>
    <mergeCell ref="T19:Y19"/>
    <mergeCell ref="C22:M22"/>
    <mergeCell ref="N22:P22"/>
    <mergeCell ref="Q22:S22"/>
    <mergeCell ref="AI22:AN22"/>
    <mergeCell ref="AP22:AT22"/>
    <mergeCell ref="AU22:BD22"/>
    <mergeCell ref="AI12:AL12"/>
    <mergeCell ref="AM12:AS12"/>
    <mergeCell ref="AT12:AV12"/>
    <mergeCell ref="AW12:BC12"/>
    <mergeCell ref="AI13:AL15"/>
    <mergeCell ref="AM13:BD14"/>
    <mergeCell ref="AM15:BD15"/>
    <mergeCell ref="A16:D17"/>
    <mergeCell ref="E16:F17"/>
    <mergeCell ref="G16:G17"/>
    <mergeCell ref="H16:J17"/>
    <mergeCell ref="K16:K17"/>
    <mergeCell ref="L16:L17"/>
    <mergeCell ref="M16:P17"/>
    <mergeCell ref="Q16:Z17"/>
    <mergeCell ref="AA16:AE17"/>
    <mergeCell ref="AI16:AL17"/>
    <mergeCell ref="AM16:AT17"/>
    <mergeCell ref="AX16:BD17"/>
    <mergeCell ref="AU17:AW17"/>
    <mergeCell ref="A3:C3"/>
    <mergeCell ref="D3:G3"/>
    <mergeCell ref="AI3:AS3"/>
    <mergeCell ref="BB1:BC1"/>
    <mergeCell ref="V2:Z3"/>
    <mergeCell ref="T1:AB1"/>
    <mergeCell ref="AS1:AU1"/>
    <mergeCell ref="AV1:AW1"/>
    <mergeCell ref="AY1:AZ1"/>
    <mergeCell ref="AI4:AK4"/>
    <mergeCell ref="AL4:AO4"/>
    <mergeCell ref="AI5:AK6"/>
    <mergeCell ref="AL5:BA6"/>
    <mergeCell ref="AI7:AK9"/>
    <mergeCell ref="AL7:BA9"/>
    <mergeCell ref="A8:E11"/>
    <mergeCell ref="F8:F10"/>
    <mergeCell ref="G8:G10"/>
    <mergeCell ref="H8:H10"/>
    <mergeCell ref="I8:I10"/>
    <mergeCell ref="J8:J10"/>
    <mergeCell ref="BC8:BC10"/>
    <mergeCell ref="AI10:AK11"/>
    <mergeCell ref="AL10:BA11"/>
  </mergeCells>
  <phoneticPr fontId="15"/>
  <dataValidations disablePrompts="1" count="2">
    <dataValidation imeMode="halfKatakana" allowBlank="1" showInputMessage="1" showErrorMessage="1" sqref="AM13:BD14" xr:uid="{00000000-0002-0000-0500-000000000000}"/>
    <dataValidation type="list" allowBlank="1" showInputMessage="1" showErrorMessage="1" sqref="BG2" xr:uid="{00000000-0002-0000-0500-000001000000}">
      <formula1>$BG$1:$BG$2</formula1>
    </dataValidation>
  </dataValidations>
  <pageMargins left="0.59055118110236227" right="0.27559055118110237" top="0.6692913385826772" bottom="0.39370078740157483" header="0.19685039370078741" footer="0.19685039370078741"/>
  <pageSetup paperSize="9" scale="96" orientation="landscape" blackAndWhite="1" r:id="rId1"/>
  <rowBreaks count="8" manualBreakCount="8">
    <brk id="62" max="16383" man="1"/>
    <brk id="88" max="16383" man="1"/>
    <brk id="114" max="16383" man="1"/>
    <brk id="140" max="55" man="1"/>
    <brk id="166" max="55" man="1"/>
    <brk id="192" max="55" man="1"/>
    <brk id="218" max="55" man="1"/>
    <brk id="244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（契約分）自動計算（記入例）</vt:lpstr>
      <vt:lpstr>（契約外）自動計算(記入例）</vt:lpstr>
      <vt:lpstr>（契約分）自動計算</vt:lpstr>
      <vt:lpstr>（契約外）自動計算</vt:lpstr>
      <vt:lpstr>（契約分）手書き用</vt:lpstr>
      <vt:lpstr>（契約外）手書用</vt:lpstr>
      <vt:lpstr>'（契約外）自動計算'!Print_Area</vt:lpstr>
      <vt:lpstr>'（契約外）自動計算(記入例）'!Print_Area</vt:lpstr>
      <vt:lpstr>'（契約外）手書用'!Print_Area</vt:lpstr>
      <vt:lpstr>'（契約分）自動計算'!Print_Area</vt:lpstr>
      <vt:lpstr>'（契約分）自動計算（記入例）'!Print_Area</vt:lpstr>
      <vt:lpstr>'（契約分）手書き用'!Print_Area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木原 英昭</cp:lastModifiedBy>
  <cp:lastPrinted>2017-03-03T00:54:29Z</cp:lastPrinted>
  <dcterms:created xsi:type="dcterms:W3CDTF">2013-11-30T07:12:51Z</dcterms:created>
  <dcterms:modified xsi:type="dcterms:W3CDTF">2021-05-17T06:53:58Z</dcterms:modified>
</cp:coreProperties>
</file>